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010" yWindow="65491" windowWidth="9975" windowHeight="12855" tabRatio="654" firstSheet="1" activeTab="1"/>
  </bookViews>
  <sheets>
    <sheet name="Лист согласований" sheetId="1" state="hidden" r:id="rId1"/>
    <sheet name="Бланк уставок" sheetId="2" r:id="rId2"/>
    <sheet name="Параметры Г" sheetId="3" state="hidden" r:id="rId3"/>
    <sheet name="Параметры Т" sheetId="4" state="hidden" r:id="rId4"/>
    <sheet name="Параметры ТСН" sheetId="5" state="hidden" r:id="rId5"/>
  </sheets>
  <externalReferences>
    <externalReference r:id="rId8"/>
  </externalReferences>
  <definedNames>
    <definedName name="_xlnm.Print_Titles" localSheetId="1">'Бланк уставок'!$3:$4</definedName>
    <definedName name="_xlnm.Print_Area" localSheetId="1">'Бланк уставок'!$G$1:$Y$130</definedName>
    <definedName name="_xlnm.Print_Area" localSheetId="0">'Лист согласований'!$A$1:$H$18</definedName>
  </definedNames>
  <calcPr fullCalcOnLoad="1"/>
</workbook>
</file>

<file path=xl/sharedStrings.xml><?xml version="1.0" encoding="utf-8"?>
<sst xmlns="http://schemas.openxmlformats.org/spreadsheetml/2006/main" count="705" uniqueCount="337">
  <si>
    <t>Наименование уставок</t>
  </si>
  <si>
    <t>Значение уставки по умолчанию</t>
  </si>
  <si>
    <t>Уставка</t>
  </si>
  <si>
    <t xml:space="preserve">Число фаз </t>
  </si>
  <si>
    <t>шаг</t>
  </si>
  <si>
    <t>о.е.</t>
  </si>
  <si>
    <t>c</t>
  </si>
  <si>
    <t>Входная цепь</t>
  </si>
  <si>
    <t>Лист согласований</t>
  </si>
  <si>
    <t>Наименование организации
(предприятия)</t>
  </si>
  <si>
    <t>Исполнитель</t>
  </si>
  <si>
    <t>ФИО</t>
  </si>
  <si>
    <t>Подпись</t>
  </si>
  <si>
    <t>Дата</t>
  </si>
  <si>
    <t>Примечание</t>
  </si>
  <si>
    <t>ООО НПП "ЭКРА"</t>
  </si>
  <si>
    <t>Разработал</t>
  </si>
  <si>
    <t>Зав.сектором</t>
  </si>
  <si>
    <t>Доронин А.В.</t>
  </si>
  <si>
    <t>Утвердил</t>
  </si>
  <si>
    <t>Наумов В.А.</t>
  </si>
  <si>
    <t>Расчет выполнил</t>
  </si>
  <si>
    <t>ГИП</t>
  </si>
  <si>
    <t>Начальник СРЗА</t>
  </si>
  <si>
    <t>Таблица 1 Параметры трансформатора</t>
  </si>
  <si>
    <t>№ п.п.</t>
  </si>
  <si>
    <t>Наименование</t>
  </si>
  <si>
    <t>Обозначение</t>
  </si>
  <si>
    <t>Значение</t>
  </si>
  <si>
    <t>Ед. изм.</t>
  </si>
  <si>
    <t>3хОРЦ-417000/750</t>
  </si>
  <si>
    <t>5Т</t>
  </si>
  <si>
    <t>Номинальное напряжение на стороне ВН</t>
  </si>
  <si>
    <t>Uвн</t>
  </si>
  <si>
    <t>кВ</t>
  </si>
  <si>
    <t>Номинальное напряжение на стороне СН</t>
  </si>
  <si>
    <t>Uсн</t>
  </si>
  <si>
    <t>Номинальное напряжение на стороне НН</t>
  </si>
  <si>
    <t>Uнн</t>
  </si>
  <si>
    <t>Полная мощность защищаемого объекта</t>
  </si>
  <si>
    <t>Sном</t>
  </si>
  <si>
    <t>МВА</t>
  </si>
  <si>
    <t>Напряжение короткого замыкания</t>
  </si>
  <si>
    <t>Uk</t>
  </si>
  <si>
    <t>%</t>
  </si>
  <si>
    <t>Первичный номинальный ток на стороен ВН</t>
  </si>
  <si>
    <t>Iвн</t>
  </si>
  <si>
    <t>А</t>
  </si>
  <si>
    <t>Первичный номинальный ток на стороен СН</t>
  </si>
  <si>
    <t>Iсн</t>
  </si>
  <si>
    <t>Первичный номинальный ток на стороен НН1</t>
  </si>
  <si>
    <t>Iнн1</t>
  </si>
  <si>
    <t>Первичный номинальный ток на стороен НН2</t>
  </si>
  <si>
    <t>Iнн2</t>
  </si>
  <si>
    <t>Таблица 2 Расчет базисных величин</t>
  </si>
  <si>
    <t>Наименование цепи</t>
  </si>
  <si>
    <t>Kтт или Kтн</t>
  </si>
  <si>
    <t>Базисная 
величина</t>
  </si>
  <si>
    <t>Схема 
соединения 
ТТ (ТН)</t>
  </si>
  <si>
    <t>Ток в цепи ТТ на стороне ВН ТБ</t>
  </si>
  <si>
    <t>/</t>
  </si>
  <si>
    <t>Y</t>
  </si>
  <si>
    <t>Ток в цепи ТТ на стороне НН1 ТБ</t>
  </si>
  <si>
    <t>Ток в цепи ТТ в нулевом проводе ТБ</t>
  </si>
  <si>
    <t>1*</t>
  </si>
  <si>
    <t>Ток в цепи ТТ типа ТПС</t>
  </si>
  <si>
    <t>Напряжение в цепи ТН на стороне НН1 ТБ (Y)</t>
  </si>
  <si>
    <t>Δ</t>
  </si>
  <si>
    <t>Напряжение в цепи ТН на стороне НН2 ТБ (Y)</t>
  </si>
  <si>
    <t>Программно вычисляемые цепи</t>
  </si>
  <si>
    <t>Примечание:</t>
  </si>
  <si>
    <t>1) * - базисная величина принимается по умолчанию</t>
  </si>
  <si>
    <r>
      <t>I</t>
    </r>
    <r>
      <rPr>
        <vertAlign val="subscript"/>
        <sz val="12"/>
        <rFont val="Times New Roman"/>
        <family val="1"/>
      </rPr>
      <t>ВН ТБ</t>
    </r>
  </si>
  <si>
    <r>
      <t>I</t>
    </r>
    <r>
      <rPr>
        <vertAlign val="subscript"/>
        <sz val="12"/>
        <rFont val="Times New Roman"/>
        <family val="1"/>
      </rPr>
      <t>НН1 ТБ-5Г</t>
    </r>
  </si>
  <si>
    <r>
      <t>I</t>
    </r>
    <r>
      <rPr>
        <vertAlign val="subscript"/>
        <sz val="12"/>
        <rFont val="Times New Roman"/>
        <family val="1"/>
      </rPr>
      <t>НН2 ТБ-5Г</t>
    </r>
  </si>
  <si>
    <r>
      <t>I</t>
    </r>
    <r>
      <rPr>
        <vertAlign val="subscript"/>
        <sz val="12"/>
        <rFont val="Times New Roman"/>
        <family val="1"/>
      </rPr>
      <t>НН1 ТБ-6Г</t>
    </r>
  </si>
  <si>
    <r>
      <t>I</t>
    </r>
    <r>
      <rPr>
        <vertAlign val="subscript"/>
        <sz val="12"/>
        <rFont val="Times New Roman"/>
        <family val="1"/>
      </rPr>
      <t>НН2 ТБ-6Г</t>
    </r>
  </si>
  <si>
    <r>
      <t>I</t>
    </r>
    <r>
      <rPr>
        <vertAlign val="subscript"/>
        <sz val="12"/>
        <rFont val="Times New Roman"/>
        <family val="1"/>
      </rPr>
      <t>N, ВН</t>
    </r>
  </si>
  <si>
    <r>
      <t>I</t>
    </r>
    <r>
      <rPr>
        <vertAlign val="subscript"/>
        <sz val="12"/>
        <rFont val="Times New Roman"/>
        <family val="1"/>
      </rPr>
      <t>ТПС</t>
    </r>
  </si>
  <si>
    <r>
      <t>U</t>
    </r>
    <r>
      <rPr>
        <vertAlign val="subscript"/>
        <sz val="12"/>
        <rFont val="Times New Roman"/>
        <family val="1"/>
      </rPr>
      <t>НН1 ТБ, Y</t>
    </r>
  </si>
  <si>
    <r>
      <t>Напряжение в цепи ТН на стороне НН1 ТБ (</t>
    </r>
    <r>
      <rPr>
        <sz val="12"/>
        <rFont val="Arial"/>
        <family val="2"/>
      </rPr>
      <t>∆</t>
    </r>
    <r>
      <rPr>
        <sz val="12"/>
        <rFont val="Times New Roman"/>
        <family val="1"/>
      </rPr>
      <t>)</t>
    </r>
  </si>
  <si>
    <r>
      <t>U</t>
    </r>
    <r>
      <rPr>
        <vertAlign val="subscript"/>
        <sz val="12"/>
        <rFont val="Times New Roman"/>
        <family val="1"/>
      </rPr>
      <t>НН1 ТБ, Δ</t>
    </r>
  </si>
  <si>
    <r>
      <t>U</t>
    </r>
    <r>
      <rPr>
        <vertAlign val="subscript"/>
        <sz val="12"/>
        <rFont val="Times New Roman"/>
        <family val="1"/>
      </rPr>
      <t>НН2 ТБ, Y</t>
    </r>
  </si>
  <si>
    <r>
      <t>Напряжение в цепи ТН на стороне НН2 ТБ (</t>
    </r>
    <r>
      <rPr>
        <sz val="12"/>
        <rFont val="Arial"/>
        <family val="2"/>
      </rPr>
      <t>∆</t>
    </r>
    <r>
      <rPr>
        <sz val="12"/>
        <rFont val="Times New Roman"/>
        <family val="1"/>
      </rPr>
      <t>)</t>
    </r>
  </si>
  <si>
    <r>
      <t>U</t>
    </r>
    <r>
      <rPr>
        <vertAlign val="subscript"/>
        <sz val="12"/>
        <rFont val="Times New Roman"/>
        <family val="1"/>
      </rPr>
      <t>НН2 ТБ, Δ</t>
    </r>
  </si>
  <si>
    <t>Таблица 1 Параметры генератора</t>
  </si>
  <si>
    <t>Номинальное напряжение</t>
  </si>
  <si>
    <t>Uном</t>
  </si>
  <si>
    <t>Активная мощность защищаемого объекта</t>
  </si>
  <si>
    <t>Рном</t>
  </si>
  <si>
    <t>МВт</t>
  </si>
  <si>
    <t>Коэффициент мощности</t>
  </si>
  <si>
    <t>cosf</t>
  </si>
  <si>
    <t>Первичный номинальный ток генератора</t>
  </si>
  <si>
    <t>Iном</t>
  </si>
  <si>
    <t>Таблица 2  Расчет базисных величин</t>
  </si>
  <si>
    <t>Iг</t>
  </si>
  <si>
    <t>Iнг</t>
  </si>
  <si>
    <t>Ток на выводах генератора в цепи ТНПУ</t>
  </si>
  <si>
    <t>Iтнп</t>
  </si>
  <si>
    <t>-</t>
  </si>
  <si>
    <t>Напряжение на выводах генератора</t>
  </si>
  <si>
    <t xml:space="preserve"> UГ,Y</t>
  </si>
  <si>
    <t>UГ,Δ</t>
  </si>
  <si>
    <t>Таблица 1 Параметры трансформатора собственных нужд</t>
  </si>
  <si>
    <t>ТСН</t>
  </si>
  <si>
    <t>Первичный номинальный ток на стороен НН</t>
  </si>
  <si>
    <t>Iнн</t>
  </si>
  <si>
    <t>Ток в цепи ТТ на стороне ВН ТСН</t>
  </si>
  <si>
    <t>Iвн тсн</t>
  </si>
  <si>
    <t>Ток в цепи ТТ на стороне НН ТСН</t>
  </si>
  <si>
    <t>Iнн тсн</t>
  </si>
  <si>
    <t>Ток в цепи ТТ в нулевом проводе ТСН</t>
  </si>
  <si>
    <t>In</t>
  </si>
  <si>
    <t>Ток в цепи ТНП на стороне ВН ТСН</t>
  </si>
  <si>
    <t>Напряжение в цепи ТН на шинах ГРУ 10 кВ (Y)</t>
  </si>
  <si>
    <t>Uш,Y</t>
  </si>
  <si>
    <t>U∆ н-к</t>
  </si>
  <si>
    <r>
      <t>Напряжение в цепи ТН на шинах ГРУ 10 кВ (</t>
    </r>
    <r>
      <rPr>
        <sz val="12"/>
        <rFont val="Arial"/>
        <family val="2"/>
      </rPr>
      <t>∆</t>
    </r>
    <r>
      <rPr>
        <sz val="12"/>
        <rFont val="Times New Roman"/>
        <family val="1"/>
      </rPr>
      <t>)</t>
    </r>
  </si>
  <si>
    <t>В</t>
  </si>
  <si>
    <t>с</t>
  </si>
  <si>
    <t>1ф</t>
  </si>
  <si>
    <t>Ток срабатывания</t>
  </si>
  <si>
    <t>Коэффициент возврата</t>
  </si>
  <si>
    <t>Kвоз</t>
  </si>
  <si>
    <t>Fi</t>
  </si>
  <si>
    <t>град</t>
  </si>
  <si>
    <t>Напряжение срабатывания</t>
  </si>
  <si>
    <t>Немудрова К.С.</t>
  </si>
  <si>
    <t>Ток в цепи ТТ со стороны лин. выводов генератора</t>
  </si>
  <si>
    <t>Ток в цепи ТТ со стороны нул. выводов генератора</t>
  </si>
  <si>
    <r>
      <t>100/</t>
    </r>
    <r>
      <rPr>
        <sz val="12"/>
        <rFont val="Arial Cyr"/>
        <family val="0"/>
      </rPr>
      <t>√</t>
    </r>
    <r>
      <rPr>
        <sz val="12"/>
        <rFont val="Times New Roman"/>
        <family val="1"/>
      </rPr>
      <t>3</t>
    </r>
  </si>
  <si>
    <t>100/3</t>
  </si>
  <si>
    <t>Наименование организации</t>
  </si>
  <si>
    <t>Согласовано</t>
  </si>
  <si>
    <t>Утверждено</t>
  </si>
  <si>
    <t>Iуст</t>
  </si>
  <si>
    <t>K_I</t>
  </si>
  <si>
    <t>Uуст</t>
  </si>
  <si>
    <t>K_U</t>
  </si>
  <si>
    <t>Граница зоны срабатывания</t>
  </si>
  <si>
    <t>DT1</t>
  </si>
  <si>
    <t>DT2</t>
  </si>
  <si>
    <t>DT3</t>
  </si>
  <si>
    <t>TMOC1</t>
  </si>
  <si>
    <t>Ном. знач.</t>
  </si>
  <si>
    <t>I,Y</t>
  </si>
  <si>
    <t>U,Y</t>
  </si>
  <si>
    <t>U,н-к</t>
  </si>
  <si>
    <t>Ток пуска</t>
  </si>
  <si>
    <t>Iпуск</t>
  </si>
  <si>
    <t>Kвоз.</t>
  </si>
  <si>
    <t>Технологическая выдержка времени</t>
  </si>
  <si>
    <t>Длительность импульса</t>
  </si>
  <si>
    <t>DT4</t>
  </si>
  <si>
    <t>Таблица аналоговых сигналов терминала</t>
  </si>
  <si>
    <t>Адр.</t>
  </si>
  <si>
    <t>5A/
1А</t>
  </si>
  <si>
    <t>(0,25…200)А/
(0,05…40)А</t>
  </si>
  <si>
    <t>С</t>
  </si>
  <si>
    <t>(0,3…200)В</t>
  </si>
  <si>
    <t>Н-К</t>
  </si>
  <si>
    <t>Iттнп1</t>
  </si>
  <si>
    <t>0,15A</t>
  </si>
  <si>
    <t>(0,0075…6)А</t>
  </si>
  <si>
    <t>Iттнп1(ф)</t>
  </si>
  <si>
    <t>0,6A / 
0,2A</t>
  </si>
  <si>
    <t>(0,002…1,6)А / 
(0,0006…0,5)A</t>
  </si>
  <si>
    <t>Iттнп2</t>
  </si>
  <si>
    <t>Ном. знач.
аналог. вх.</t>
  </si>
  <si>
    <t>Диапазон измерения
аналог. вх.</t>
  </si>
  <si>
    <t>Обозначение
аналог. вх.</t>
  </si>
  <si>
    <t>100В</t>
  </si>
  <si>
    <t>ЗТП</t>
  </si>
  <si>
    <t>Наличие датчика измерения температуры окружающей среды</t>
  </si>
  <si>
    <t>Максимальный длительный ток с учетом перегрузки</t>
  </si>
  <si>
    <t>Imах</t>
  </si>
  <si>
    <t>о.е</t>
  </si>
  <si>
    <t>Коэффициент возврата пускового органа</t>
  </si>
  <si>
    <t>Квоз.Imax</t>
  </si>
  <si>
    <t>Доля влияния тока обратной последов. на нагрев</t>
  </si>
  <si>
    <t>kI2</t>
  </si>
  <si>
    <t>Уставка срабатывания защиты на отключение</t>
  </si>
  <si>
    <t>Qоткл</t>
  </si>
  <si>
    <t>Коэффициент возврата отключающего органа</t>
  </si>
  <si>
    <t>Квоз.Qоткл.</t>
  </si>
  <si>
    <t>Уставка срабатывания аварийной сигнализации</t>
  </si>
  <si>
    <t>Qсигн.</t>
  </si>
  <si>
    <t>Коэффициент возврата сигнального органа</t>
  </si>
  <si>
    <t>Квоз.Qсигн.</t>
  </si>
  <si>
    <t>Превышение температуры при ном. режиме работы</t>
  </si>
  <si>
    <t>dTном</t>
  </si>
  <si>
    <t>Гр.Ц</t>
  </si>
  <si>
    <t>Темпер. окружающей среды/охладителя</t>
  </si>
  <si>
    <t>Токр</t>
  </si>
  <si>
    <t>Постоянная времени нагревания</t>
  </si>
  <si>
    <t>r. раб</t>
  </si>
  <si>
    <t>Постоянная времени охлаждения</t>
  </si>
  <si>
    <t>г. откл</t>
  </si>
  <si>
    <t>Квоз.</t>
  </si>
  <si>
    <t>Тип выдержек времени на срабатывание</t>
  </si>
  <si>
    <t>Тип ВВС</t>
  </si>
  <si>
    <t>Тип выдержек времени на возврат</t>
  </si>
  <si>
    <t>Тип ВВВ</t>
  </si>
  <si>
    <t>Время возврата</t>
  </si>
  <si>
    <t>Твоз</t>
  </si>
  <si>
    <t>logic</t>
  </si>
  <si>
    <t>Датчик температуры</t>
  </si>
  <si>
    <t>Счетчик количества пусков</t>
  </si>
  <si>
    <t>Коэффициент возврата по напряжению</t>
  </si>
  <si>
    <t xml:space="preserve">Обозна-чение </t>
  </si>
  <si>
    <t>Обозна-чение защиты</t>
  </si>
  <si>
    <t>Бланк задания уставок терминала ЭКРА 217 0521</t>
  </si>
  <si>
    <t xml:space="preserve">Обозначение 
уставок   </t>
  </si>
  <si>
    <t>Ед. 
изм.</t>
  </si>
  <si>
    <t>Диапазон уставок (втор.)</t>
  </si>
  <si>
    <t>перв.</t>
  </si>
  <si>
    <t>втор.</t>
  </si>
  <si>
    <t>мин.</t>
  </si>
  <si>
    <t>макс.</t>
  </si>
  <si>
    <t>ТО</t>
  </si>
  <si>
    <t>Тто</t>
  </si>
  <si>
    <t>Выдержка времени ТО</t>
  </si>
  <si>
    <t>ТЗОП</t>
  </si>
  <si>
    <t>Iсраб.</t>
  </si>
  <si>
    <t>Выдержка времени ТЗОП</t>
  </si>
  <si>
    <t>Ттзоп</t>
  </si>
  <si>
    <t>ЗП</t>
  </si>
  <si>
    <r>
      <t xml:space="preserve">Действие ЗП: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– на отключение; </t>
    </r>
    <r>
      <rPr>
        <b/>
        <sz val="11"/>
        <rFont val="Arial"/>
        <family val="2"/>
      </rPr>
      <t xml:space="preserve">0 </t>
    </r>
    <r>
      <rPr>
        <sz val="11"/>
        <rFont val="Arial"/>
        <family val="2"/>
      </rPr>
      <t>- на сигнал</t>
    </r>
  </si>
  <si>
    <t>Iд &gt; 0,05Iнагр</t>
  </si>
  <si>
    <t>Iд &gt; 1,15Iнагр</t>
  </si>
  <si>
    <t>Тзат_пуск</t>
  </si>
  <si>
    <t>Тблок_ротора</t>
  </si>
  <si>
    <t>Тост_пуск</t>
  </si>
  <si>
    <t>Тпериод</t>
  </si>
  <si>
    <t>Выдержка времени защиты затянутого пуска</t>
  </si>
  <si>
    <t>Выдержка времени защиты блокировки ротора</t>
  </si>
  <si>
    <t>Выдержка времени между остановом и пуском</t>
  </si>
  <si>
    <t>Выдержка времени периода ограничения количества пусков</t>
  </si>
  <si>
    <t>Огран_между_пусками</t>
  </si>
  <si>
    <t>Огран_пуск_за_период</t>
  </si>
  <si>
    <t>УРОВ РТ</t>
  </si>
  <si>
    <r>
      <t xml:space="preserve">Ограничение количества пусков за период: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введено,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выведено</t>
    </r>
  </si>
  <si>
    <t>Туров</t>
  </si>
  <si>
    <t>Выдержка времени УРОВ</t>
  </si>
  <si>
    <t>УРОВ</t>
  </si>
  <si>
    <t>УРОВ_Контр_по_току</t>
  </si>
  <si>
    <r>
      <t xml:space="preserve">УРОВ: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введено;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выведено</t>
    </r>
  </si>
  <si>
    <r>
      <t xml:space="preserve">Контроль по току УРОВ: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выведен,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введен</t>
    </r>
  </si>
  <si>
    <t>ЗОЗЗ</t>
  </si>
  <si>
    <t>Iттнп,н-к</t>
  </si>
  <si>
    <t>ОЗЗ РН</t>
  </si>
  <si>
    <t>ОЗЗ РТ</t>
  </si>
  <si>
    <t>Uсраб.</t>
  </si>
  <si>
    <t>ОЗЗ_Ненапр_РН</t>
  </si>
  <si>
    <t>ОЗЗ_Ненапр</t>
  </si>
  <si>
    <t>ОЗЗ_Ненапр_Откл</t>
  </si>
  <si>
    <t>Tвоз_озз_ненапр</t>
  </si>
  <si>
    <t>Tозз_ненапр</t>
  </si>
  <si>
    <t>Выдержка времени на возврат пускового тока ОЗЗ_Ненапр</t>
  </si>
  <si>
    <t>Выдержка времени ОЗЗ_Ненапр</t>
  </si>
  <si>
    <t>ОЗЗ РНМ</t>
  </si>
  <si>
    <t>Коэффициент возврата по току</t>
  </si>
  <si>
    <t>Tвоз_озз_напр</t>
  </si>
  <si>
    <t>Tозз_напр</t>
  </si>
  <si>
    <t>Выдержка времени на возврат пускового тока ОЗЗ_Напр</t>
  </si>
  <si>
    <t>Выдержка времени ОЗЗ_Напр</t>
  </si>
  <si>
    <t>ОЗЗ_Напр</t>
  </si>
  <si>
    <t>ОЗЗ_Напр_откл</t>
  </si>
  <si>
    <t>ОЗЗ ВГ РТ</t>
  </si>
  <si>
    <t>Ic</t>
  </si>
  <si>
    <t>Кт</t>
  </si>
  <si>
    <t>Емкостной ток</t>
  </si>
  <si>
    <t>Коэффициент торможения</t>
  </si>
  <si>
    <t>ОЗЗ Ракт</t>
  </si>
  <si>
    <t>Uab</t>
  </si>
  <si>
    <t>Tозз_вг</t>
  </si>
  <si>
    <t>Выдержка времени ОЗЗ_ВГ</t>
  </si>
  <si>
    <t>ОЗЗ_ВГ</t>
  </si>
  <si>
    <t>Р0уст</t>
  </si>
  <si>
    <t>Уставка срабатывания</t>
  </si>
  <si>
    <t>Вт</t>
  </si>
  <si>
    <t>Дв зам РТ</t>
  </si>
  <si>
    <t>Tдв.зам</t>
  </si>
  <si>
    <t>DT5</t>
  </si>
  <si>
    <t>Выдержка времени защиты от двойных замыканий</t>
  </si>
  <si>
    <t>Tозз_Pакт</t>
  </si>
  <si>
    <t>Выдержка времени ОЗЗ_Ракт</t>
  </si>
  <si>
    <t>ОЗЗ_Pакт</t>
  </si>
  <si>
    <t>КИЦН 
РН U2</t>
  </si>
  <si>
    <t>КИЦН 
РТ I2</t>
  </si>
  <si>
    <t>КИЦН
РТ I</t>
  </si>
  <si>
    <t>КИЦН
РН Uл&lt;</t>
  </si>
  <si>
    <t>КИЦН
РН Uл&gt;</t>
  </si>
  <si>
    <t>КИЦН</t>
  </si>
  <si>
    <t>Ткицн1</t>
  </si>
  <si>
    <t>Ткицн2</t>
  </si>
  <si>
    <t>Выдержка времени КИЦН по U2&gt;</t>
  </si>
  <si>
    <t>Выдержка времени КИЦН по U&lt;</t>
  </si>
  <si>
    <t>КИЦН 1</t>
  </si>
  <si>
    <t>КИЦН 2</t>
  </si>
  <si>
    <t>ЗШ</t>
  </si>
  <si>
    <t>АУВ</t>
  </si>
  <si>
    <t>Ком.отключения</t>
  </si>
  <si>
    <t>Сигнализация</t>
  </si>
  <si>
    <t>Тнеиспр_цп</t>
  </si>
  <si>
    <t>Тнеиспр_цв</t>
  </si>
  <si>
    <t>Тнеиспр_цу</t>
  </si>
  <si>
    <t>Ткицт</t>
  </si>
  <si>
    <t>Выдержка времени неисправности ЦП</t>
  </si>
  <si>
    <t>Выдержка времени неисправности ЦВ</t>
  </si>
  <si>
    <t>Выдержка времени неисправности ЦУ</t>
  </si>
  <si>
    <t>Выдержка времени КИЦТ</t>
  </si>
  <si>
    <t>Контр_ЦВ</t>
  </si>
  <si>
    <t>КИЦТ</t>
  </si>
  <si>
    <t>КРВ_сигн</t>
  </si>
  <si>
    <t>КРВ_блок_вкл</t>
  </si>
  <si>
    <t>DC1</t>
  </si>
  <si>
    <t>TMOC2</t>
  </si>
  <si>
    <t>TMOC3</t>
  </si>
  <si>
    <r>
      <t xml:space="preserve">Ограничение между пусками: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введено,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выведено</t>
    </r>
  </si>
  <si>
    <r>
      <t xml:space="preserve">ОЗЗ_Ненапр: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введена,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выведена</t>
    </r>
  </si>
  <si>
    <r>
      <t xml:space="preserve">ОЗЗ_Ненапр_откл: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отключение,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сигнал</t>
    </r>
  </si>
  <si>
    <r>
      <t xml:space="preserve">Контроль 3U0 защиты ОЗЗ_Ненапр: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</t>
    </r>
  </si>
  <si>
    <r>
      <t xml:space="preserve">ОЗЗ_Напр: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введена,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выведена</t>
    </r>
  </si>
  <si>
    <r>
      <t xml:space="preserve">ОЗЗ_Напр_откл: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отключение,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сигнал</t>
    </r>
  </si>
  <si>
    <r>
      <t xml:space="preserve">ОЗЗ_ВГ: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введена,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выведена</t>
    </r>
  </si>
  <si>
    <r>
      <t xml:space="preserve">ОЗЗ_Pакт: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введена,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выведена</t>
    </r>
  </si>
  <si>
    <r>
      <t xml:space="preserve">КИЦН по U2&gt; 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</t>
    </r>
  </si>
  <si>
    <r>
      <t xml:space="preserve">КИЦН по U&lt; 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</t>
    </r>
  </si>
  <si>
    <r>
      <t xml:space="preserve">Подхват команды отключения до отключения выключателя: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</t>
    </r>
  </si>
  <si>
    <r>
      <t xml:space="preserve">Контроль ЦВ: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</t>
    </r>
  </si>
  <si>
    <r>
      <t xml:space="preserve">КИЦТ: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</t>
    </r>
  </si>
  <si>
    <r>
      <t xml:space="preserve">КРВ блокировка включения: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</t>
    </r>
  </si>
  <si>
    <r>
      <t xml:space="preserve">КРВ сигнализация: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</t>
    </r>
  </si>
  <si>
    <t>ЭД</t>
  </si>
  <si>
    <t>Iд &gt; 
1,5Iнагр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</si>
</sst>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#&quot;           &quot;"/>
    <numFmt numFmtId="189" formatCode="&quot;DT &quot;##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&quot;DT&quot;##"/>
    <numFmt numFmtId="196" formatCode="0.0"/>
    <numFmt numFmtId="197" formatCode="[$-FC19]d\ mmmm\ yyyy\ &quot;г.&quot;"/>
    <numFmt numFmtId="198" formatCode="&quot;ДД.ММ.ГГ&quot;##"/>
    <numFmt numFmtId="199" formatCode="###"/>
    <numFmt numFmtId="200" formatCode="0.00000000"/>
    <numFmt numFmtId="201" formatCode="&quot;Отс_t&quot;##"/>
    <numFmt numFmtId="202" formatCode="&quot;Откл_t&quot;##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vertAlign val="subscript"/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20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>
        <color indexed="63"/>
      </right>
      <top style="medium"/>
      <bottom style="thin"/>
    </border>
    <border>
      <left style="thick"/>
      <right style="thin"/>
      <top style="thin"/>
      <bottom style="thick"/>
    </border>
    <border>
      <left style="thick"/>
      <right style="thick"/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medium"/>
    </border>
    <border>
      <left style="thin"/>
      <right style="thick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05">
    <xf numFmtId="0" fontId="0" fillId="0" borderId="0" xfId="0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4" borderId="18" xfId="0" applyFont="1" applyFill="1" applyBorder="1" applyAlignment="1">
      <alignment horizontal="center"/>
    </xf>
    <xf numFmtId="0" fontId="19" fillId="4" borderId="19" xfId="0" applyFont="1" applyFill="1" applyBorder="1" applyAlignment="1">
      <alignment horizontal="center"/>
    </xf>
    <xf numFmtId="0" fontId="19" fillId="4" borderId="20" xfId="0" applyFont="1" applyFill="1" applyBorder="1" applyAlignment="1">
      <alignment horizontal="center"/>
    </xf>
    <xf numFmtId="0" fontId="19" fillId="4" borderId="21" xfId="0" applyFont="1" applyFill="1" applyBorder="1" applyAlignment="1">
      <alignment horizontal="center"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19" fillId="24" borderId="20" xfId="0" applyFont="1" applyFill="1" applyBorder="1" applyAlignment="1">
      <alignment horizontal="center"/>
    </xf>
    <xf numFmtId="0" fontId="19" fillId="24" borderId="21" xfId="0" applyFont="1" applyFill="1" applyBorder="1" applyAlignment="1">
      <alignment horizontal="center"/>
    </xf>
    <xf numFmtId="0" fontId="19" fillId="24" borderId="17" xfId="0" applyFont="1" applyFill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19" fillId="24" borderId="29" xfId="0" applyFont="1" applyFill="1" applyBorder="1" applyAlignment="1">
      <alignment horizontal="center"/>
    </xf>
    <xf numFmtId="0" fontId="19" fillId="24" borderId="30" xfId="0" applyFont="1" applyFill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1" xfId="0" applyFont="1" applyBorder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wrapText="1"/>
    </xf>
    <xf numFmtId="0" fontId="19" fillId="0" borderId="18" xfId="0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3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194" fontId="19" fillId="0" borderId="16" xfId="0" applyNumberFormat="1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20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0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0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40" xfId="0" applyFont="1" applyFill="1" applyBorder="1" applyAlignment="1">
      <alignment/>
    </xf>
    <xf numFmtId="0" fontId="19" fillId="0" borderId="41" xfId="0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43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194" fontId="19" fillId="0" borderId="17" xfId="0" applyNumberFormat="1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46" xfId="0" applyFont="1" applyBorder="1" applyAlignment="1">
      <alignment/>
    </xf>
    <xf numFmtId="0" fontId="19" fillId="0" borderId="30" xfId="0" applyFont="1" applyBorder="1" applyAlignment="1">
      <alignment horizontal="center"/>
    </xf>
    <xf numFmtId="194" fontId="19" fillId="0" borderId="45" xfId="0" applyNumberFormat="1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31" xfId="0" applyFont="1" applyBorder="1" applyAlignment="1">
      <alignment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4" borderId="32" xfId="0" applyFont="1" applyFill="1" applyBorder="1" applyAlignment="1">
      <alignment horizontal="center"/>
    </xf>
    <xf numFmtId="0" fontId="19" fillId="4" borderId="16" xfId="0" applyFont="1" applyFill="1" applyBorder="1" applyAlignment="1">
      <alignment horizontal="center"/>
    </xf>
    <xf numFmtId="0" fontId="19" fillId="0" borderId="22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24" xfId="0" applyFont="1" applyFill="1" applyBorder="1" applyAlignment="1">
      <alignment/>
    </xf>
    <xf numFmtId="0" fontId="19" fillId="4" borderId="35" xfId="0" applyFont="1" applyFill="1" applyBorder="1" applyAlignment="1">
      <alignment horizontal="center"/>
    </xf>
    <xf numFmtId="0" fontId="19" fillId="4" borderId="17" xfId="0" applyFont="1" applyFill="1" applyBorder="1" applyAlignment="1">
      <alignment horizontal="center"/>
    </xf>
    <xf numFmtId="0" fontId="19" fillId="24" borderId="35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47" xfId="0" applyFont="1" applyBorder="1" applyAlignment="1">
      <alignment/>
    </xf>
    <xf numFmtId="0" fontId="19" fillId="0" borderId="43" xfId="0" applyFont="1" applyBorder="1" applyAlignment="1">
      <alignment/>
    </xf>
    <xf numFmtId="0" fontId="19" fillId="0" borderId="48" xfId="0" applyFont="1" applyBorder="1" applyAlignment="1">
      <alignment/>
    </xf>
    <xf numFmtId="0" fontId="19" fillId="24" borderId="37" xfId="0" applyFont="1" applyFill="1" applyBorder="1" applyAlignment="1">
      <alignment horizontal="center"/>
    </xf>
    <xf numFmtId="0" fontId="19" fillId="24" borderId="25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 vertical="center" wrapText="1"/>
    </xf>
    <xf numFmtId="0" fontId="19" fillId="0" borderId="14" xfId="0" applyFont="1" applyBorder="1" applyAlignment="1">
      <alignment vertical="center"/>
    </xf>
    <xf numFmtId="0" fontId="19" fillId="0" borderId="17" xfId="0" applyFont="1" applyBorder="1" applyAlignment="1">
      <alignment/>
    </xf>
    <xf numFmtId="0" fontId="19" fillId="0" borderId="25" xfId="0" applyFont="1" applyBorder="1" applyAlignment="1">
      <alignment/>
    </xf>
    <xf numFmtId="194" fontId="19" fillId="0" borderId="25" xfId="0" applyNumberFormat="1" applyFont="1" applyBorder="1" applyAlignment="1">
      <alignment horizontal="center"/>
    </xf>
    <xf numFmtId="0" fontId="19" fillId="24" borderId="40" xfId="0" applyFont="1" applyFill="1" applyBorder="1" applyAlignment="1">
      <alignment horizontal="center"/>
    </xf>
    <xf numFmtId="0" fontId="19" fillId="24" borderId="42" xfId="0" applyFont="1" applyFill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11" xfId="0" applyFont="1" applyBorder="1" applyAlignment="1">
      <alignment/>
    </xf>
    <xf numFmtId="194" fontId="19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4" fillId="0" borderId="49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27" fillId="0" borderId="52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22" xfId="0" applyFont="1" applyBorder="1" applyAlignment="1">
      <alignment/>
    </xf>
    <xf numFmtId="0" fontId="27" fillId="0" borderId="23" xfId="0" applyFont="1" applyBorder="1" applyAlignment="1">
      <alignment/>
    </xf>
    <xf numFmtId="0" fontId="27" fillId="0" borderId="23" xfId="0" applyFont="1" applyBorder="1" applyAlignment="1">
      <alignment horizontal="center"/>
    </xf>
    <xf numFmtId="199" fontId="27" fillId="0" borderId="23" xfId="0" applyNumberFormat="1" applyFont="1" applyBorder="1" applyAlignment="1">
      <alignment/>
    </xf>
    <xf numFmtId="14" fontId="27" fillId="0" borderId="23" xfId="0" applyNumberFormat="1" applyFont="1" applyBorder="1" applyAlignment="1">
      <alignment/>
    </xf>
    <xf numFmtId="0" fontId="27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47" xfId="0" applyFont="1" applyBorder="1" applyAlignment="1">
      <alignment/>
    </xf>
    <xf numFmtId="0" fontId="27" fillId="0" borderId="43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27" fillId="0" borderId="23" xfId="0" applyFont="1" applyBorder="1" applyAlignment="1">
      <alignment horizontal="left"/>
    </xf>
    <xf numFmtId="0" fontId="29" fillId="0" borderId="49" xfId="0" applyFont="1" applyBorder="1" applyAlignment="1">
      <alignment vertical="center" wrapText="1"/>
    </xf>
    <xf numFmtId="0" fontId="31" fillId="0" borderId="12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2" fillId="0" borderId="44" xfId="0" applyFont="1" applyBorder="1" applyAlignment="1">
      <alignment vertical="center"/>
    </xf>
    <xf numFmtId="0" fontId="31" fillId="0" borderId="15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3" fillId="0" borderId="0" xfId="0" applyNumberFormat="1" applyFont="1" applyAlignment="1">
      <alignment horizontal="center" vertical="center"/>
    </xf>
    <xf numFmtId="0" fontId="34" fillId="0" borderId="56" xfId="0" applyFont="1" applyFill="1" applyBorder="1" applyAlignment="1">
      <alignment horizontal="center" vertical="center"/>
    </xf>
    <xf numFmtId="0" fontId="34" fillId="0" borderId="57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0" fontId="35" fillId="0" borderId="59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34" fillId="0" borderId="60" xfId="0" applyFont="1" applyFill="1" applyBorder="1" applyAlignment="1">
      <alignment horizontal="center" vertical="center"/>
    </xf>
    <xf numFmtId="0" fontId="35" fillId="0" borderId="61" xfId="0" applyFont="1" applyFill="1" applyBorder="1" applyAlignment="1">
      <alignment horizontal="center" vertical="center"/>
    </xf>
    <xf numFmtId="0" fontId="35" fillId="0" borderId="62" xfId="0" applyFont="1" applyFill="1" applyBorder="1" applyAlignment="1">
      <alignment horizontal="center" vertical="center"/>
    </xf>
    <xf numFmtId="0" fontId="35" fillId="0" borderId="63" xfId="0" applyFont="1" applyFill="1" applyBorder="1" applyAlignment="1">
      <alignment horizontal="center" vertical="center"/>
    </xf>
    <xf numFmtId="0" fontId="34" fillId="0" borderId="64" xfId="0" applyFont="1" applyFill="1" applyBorder="1" applyAlignment="1">
      <alignment horizontal="center" vertical="center"/>
    </xf>
    <xf numFmtId="0" fontId="35" fillId="0" borderId="65" xfId="0" applyFont="1" applyFill="1" applyBorder="1" applyAlignment="1">
      <alignment horizontal="center" vertical="center"/>
    </xf>
    <xf numFmtId="0" fontId="35" fillId="0" borderId="66" xfId="0" applyFont="1" applyFill="1" applyBorder="1" applyAlignment="1">
      <alignment horizontal="center" vertical="center"/>
    </xf>
    <xf numFmtId="0" fontId="35" fillId="0" borderId="67" xfId="0" applyFont="1" applyFill="1" applyBorder="1" applyAlignment="1">
      <alignment horizontal="center" vertical="center"/>
    </xf>
    <xf numFmtId="0" fontId="34" fillId="0" borderId="68" xfId="0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 horizontal="center" vertical="center"/>
    </xf>
    <xf numFmtId="0" fontId="35" fillId="0" borderId="70" xfId="0" applyFont="1" applyFill="1" applyBorder="1" applyAlignment="1">
      <alignment horizontal="center" vertical="center"/>
    </xf>
    <xf numFmtId="0" fontId="35" fillId="0" borderId="68" xfId="0" applyFont="1" applyFill="1" applyBorder="1" applyAlignment="1" applyProtection="1">
      <alignment horizontal="center" vertical="center" wrapText="1"/>
      <protection hidden="1"/>
    </xf>
    <xf numFmtId="0" fontId="35" fillId="0" borderId="60" xfId="0" applyFont="1" applyFill="1" applyBorder="1" applyAlignment="1" applyProtection="1">
      <alignment horizontal="center" vertical="center" wrapText="1"/>
      <protection hidden="1"/>
    </xf>
    <xf numFmtId="0" fontId="35" fillId="0" borderId="64" xfId="0" applyFont="1" applyFill="1" applyBorder="1" applyAlignment="1" applyProtection="1">
      <alignment horizontal="center" vertical="center" wrapText="1"/>
      <protection hidden="1"/>
    </xf>
    <xf numFmtId="0" fontId="35" fillId="0" borderId="71" xfId="0" applyFont="1" applyFill="1" applyBorder="1" applyAlignment="1" applyProtection="1">
      <alignment horizontal="center" vertical="center"/>
      <protection hidden="1"/>
    </xf>
    <xf numFmtId="0" fontId="35" fillId="0" borderId="66" xfId="0" applyFont="1" applyFill="1" applyBorder="1" applyAlignment="1" applyProtection="1">
      <alignment horizontal="center" vertical="center"/>
      <protection hidden="1"/>
    </xf>
    <xf numFmtId="0" fontId="35" fillId="0" borderId="64" xfId="0" applyFont="1" applyFill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 wrapText="1"/>
    </xf>
    <xf numFmtId="0" fontId="35" fillId="0" borderId="72" xfId="0" applyFont="1" applyFill="1" applyBorder="1" applyAlignment="1">
      <alignment horizontal="center" vertical="center"/>
    </xf>
    <xf numFmtId="0" fontId="35" fillId="0" borderId="73" xfId="0" applyFont="1" applyFill="1" applyBorder="1" applyAlignment="1">
      <alignment horizontal="center" vertical="center"/>
    </xf>
    <xf numFmtId="0" fontId="35" fillId="0" borderId="74" xfId="0" applyFont="1" applyFill="1" applyBorder="1" applyAlignment="1">
      <alignment horizontal="center" vertical="center"/>
    </xf>
    <xf numFmtId="0" fontId="34" fillId="0" borderId="75" xfId="0" applyFont="1" applyFill="1" applyBorder="1" applyAlignment="1">
      <alignment horizontal="center" vertical="center"/>
    </xf>
    <xf numFmtId="0" fontId="35" fillId="0" borderId="76" xfId="0" applyFont="1" applyFill="1" applyBorder="1" applyAlignment="1">
      <alignment horizontal="center" vertical="center"/>
    </xf>
    <xf numFmtId="0" fontId="35" fillId="0" borderId="77" xfId="0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horizontal="left" vertical="center"/>
    </xf>
    <xf numFmtId="0" fontId="35" fillId="0" borderId="53" xfId="0" applyFont="1" applyFill="1" applyBorder="1" applyAlignment="1">
      <alignment horizontal="center" vertical="center"/>
    </xf>
    <xf numFmtId="0" fontId="35" fillId="0" borderId="53" xfId="0" applyNumberFormat="1" applyFont="1" applyFill="1" applyBorder="1" applyAlignment="1">
      <alignment horizontal="center" vertical="center"/>
    </xf>
    <xf numFmtId="0" fontId="35" fillId="0" borderId="54" xfId="0" applyNumberFormat="1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5" fillId="0" borderId="23" xfId="0" applyNumberFormat="1" applyFont="1" applyFill="1" applyBorder="1" applyAlignment="1">
      <alignment horizontal="center" vertical="center" wrapText="1"/>
    </xf>
    <xf numFmtId="0" fontId="35" fillId="0" borderId="24" xfId="0" applyNumberFormat="1" applyFont="1" applyFill="1" applyBorder="1" applyAlignment="1">
      <alignment horizontal="center" vertical="center" wrapText="1"/>
    </xf>
    <xf numFmtId="0" fontId="34" fillId="0" borderId="78" xfId="0" applyFont="1" applyFill="1" applyBorder="1" applyAlignment="1">
      <alignment horizontal="center" vertical="center" wrapText="1"/>
    </xf>
    <xf numFmtId="0" fontId="34" fillId="0" borderId="74" xfId="0" applyFont="1" applyFill="1" applyBorder="1" applyAlignment="1">
      <alignment horizontal="center" vertical="center" wrapText="1"/>
    </xf>
    <xf numFmtId="0" fontId="34" fillId="0" borderId="79" xfId="0" applyFont="1" applyFill="1" applyBorder="1" applyAlignment="1">
      <alignment horizontal="center" vertical="center" wrapText="1"/>
    </xf>
    <xf numFmtId="0" fontId="34" fillId="0" borderId="57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80" xfId="0" applyFont="1" applyFill="1" applyBorder="1" applyAlignment="1">
      <alignment horizontal="center" vertical="center"/>
    </xf>
    <xf numFmtId="0" fontId="35" fillId="0" borderId="23" xfId="0" applyNumberFormat="1" applyFont="1" applyFill="1" applyBorder="1" applyAlignment="1">
      <alignment horizontal="center" vertical="center"/>
    </xf>
    <xf numFmtId="0" fontId="35" fillId="0" borderId="24" xfId="0" applyNumberFormat="1" applyFont="1" applyFill="1" applyBorder="1" applyAlignment="1">
      <alignment horizontal="center" vertical="center"/>
    </xf>
    <xf numFmtId="0" fontId="35" fillId="0" borderId="81" xfId="0" applyFont="1" applyFill="1" applyBorder="1" applyAlignment="1">
      <alignment horizontal="center" vertical="center"/>
    </xf>
    <xf numFmtId="0" fontId="35" fillId="0" borderId="82" xfId="0" applyFont="1" applyFill="1" applyBorder="1" applyAlignment="1">
      <alignment horizontal="center" vertical="center"/>
    </xf>
    <xf numFmtId="0" fontId="34" fillId="0" borderId="83" xfId="0" applyFont="1" applyFill="1" applyBorder="1" applyAlignment="1">
      <alignment horizontal="center" vertical="center"/>
    </xf>
    <xf numFmtId="0" fontId="35" fillId="0" borderId="84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vertical="center"/>
    </xf>
    <xf numFmtId="0" fontId="35" fillId="0" borderId="47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vertical="center"/>
    </xf>
    <xf numFmtId="0" fontId="35" fillId="0" borderId="43" xfId="0" applyNumberFormat="1" applyFont="1" applyFill="1" applyBorder="1" applyAlignment="1">
      <alignment horizontal="center" vertical="center" wrapText="1"/>
    </xf>
    <xf numFmtId="0" fontId="35" fillId="0" borderId="48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36" fillId="0" borderId="0" xfId="0" applyNumberFormat="1" applyFont="1" applyFill="1" applyAlignment="1">
      <alignment horizontal="center" vertical="center"/>
    </xf>
    <xf numFmtId="0" fontId="35" fillId="0" borderId="85" xfId="0" applyFont="1" applyFill="1" applyBorder="1" applyAlignment="1">
      <alignment horizontal="center" vertical="center"/>
    </xf>
    <xf numFmtId="0" fontId="35" fillId="0" borderId="86" xfId="0" applyFont="1" applyFill="1" applyBorder="1" applyAlignment="1">
      <alignment horizontal="center" vertical="center"/>
    </xf>
    <xf numFmtId="0" fontId="35" fillId="0" borderId="83" xfId="0" applyFont="1" applyFill="1" applyBorder="1" applyAlignment="1">
      <alignment horizontal="center" vertical="center"/>
    </xf>
    <xf numFmtId="0" fontId="35" fillId="0" borderId="87" xfId="0" applyFont="1" applyFill="1" applyBorder="1" applyAlignment="1">
      <alignment horizontal="center" vertical="center"/>
    </xf>
    <xf numFmtId="0" fontId="35" fillId="0" borderId="88" xfId="0" applyFont="1" applyFill="1" applyBorder="1" applyAlignment="1">
      <alignment horizontal="center" vertical="center"/>
    </xf>
    <xf numFmtId="0" fontId="35" fillId="0" borderId="89" xfId="0" applyFont="1" applyFill="1" applyBorder="1" applyAlignment="1">
      <alignment horizontal="center" vertical="center"/>
    </xf>
    <xf numFmtId="0" fontId="35" fillId="0" borderId="60" xfId="0" applyFont="1" applyFill="1" applyBorder="1" applyAlignment="1">
      <alignment horizontal="center" vertical="center"/>
    </xf>
    <xf numFmtId="0" fontId="35" fillId="0" borderId="90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 wrapText="1"/>
    </xf>
    <xf numFmtId="0" fontId="35" fillId="0" borderId="91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 wrapText="1"/>
    </xf>
    <xf numFmtId="0" fontId="35" fillId="0" borderId="76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4" fillId="25" borderId="83" xfId="0" applyFont="1" applyFill="1" applyBorder="1" applyAlignment="1">
      <alignment horizontal="center" vertical="center"/>
    </xf>
    <xf numFmtId="0" fontId="35" fillId="0" borderId="92" xfId="0" applyFont="1" applyFill="1" applyBorder="1" applyAlignment="1">
      <alignment horizontal="center" vertical="center"/>
    </xf>
    <xf numFmtId="0" fontId="35" fillId="0" borderId="76" xfId="0" applyFont="1" applyFill="1" applyBorder="1" applyAlignment="1">
      <alignment vertical="center"/>
    </xf>
    <xf numFmtId="0" fontId="35" fillId="0" borderId="76" xfId="0" applyNumberFormat="1" applyFont="1" applyFill="1" applyBorder="1" applyAlignment="1">
      <alignment horizontal="center" vertical="center" wrapText="1"/>
    </xf>
    <xf numFmtId="0" fontId="35" fillId="0" borderId="93" xfId="0" applyNumberFormat="1" applyFont="1" applyFill="1" applyBorder="1" applyAlignment="1">
      <alignment horizontal="center" vertical="center" wrapText="1"/>
    </xf>
    <xf numFmtId="0" fontId="35" fillId="0" borderId="80" xfId="0" applyFont="1" applyFill="1" applyBorder="1" applyAlignment="1">
      <alignment vertical="center"/>
    </xf>
    <xf numFmtId="0" fontId="35" fillId="0" borderId="94" xfId="0" applyFont="1" applyFill="1" applyBorder="1" applyAlignment="1">
      <alignment vertical="center"/>
    </xf>
    <xf numFmtId="0" fontId="35" fillId="0" borderId="58" xfId="0" applyFont="1" applyFill="1" applyBorder="1" applyAlignment="1">
      <alignment vertical="center"/>
    </xf>
    <xf numFmtId="0" fontId="35" fillId="0" borderId="84" xfId="0" applyFont="1" applyFill="1" applyBorder="1" applyAlignment="1">
      <alignment vertical="center"/>
    </xf>
    <xf numFmtId="0" fontId="35" fillId="0" borderId="37" xfId="0" applyFont="1" applyFill="1" applyBorder="1" applyAlignment="1">
      <alignment vertical="center"/>
    </xf>
    <xf numFmtId="0" fontId="35" fillId="0" borderId="81" xfId="0" applyFont="1" applyFill="1" applyBorder="1" applyAlignment="1">
      <alignment vertical="center"/>
    </xf>
    <xf numFmtId="0" fontId="35" fillId="0" borderId="95" xfId="0" applyFont="1" applyFill="1" applyBorder="1" applyAlignment="1" applyProtection="1">
      <alignment horizontal="center" vertical="center"/>
      <protection hidden="1"/>
    </xf>
    <xf numFmtId="0" fontId="35" fillId="0" borderId="69" xfId="0" applyFont="1" applyFill="1" applyBorder="1" applyAlignment="1" applyProtection="1">
      <alignment horizontal="center" vertical="center"/>
      <protection hidden="1"/>
    </xf>
    <xf numFmtId="0" fontId="35" fillId="0" borderId="23" xfId="0" applyFont="1" applyFill="1" applyBorder="1" applyAlignment="1" applyProtection="1">
      <alignment horizontal="center" vertical="center"/>
      <protection hidden="1"/>
    </xf>
    <xf numFmtId="0" fontId="35" fillId="0" borderId="70" xfId="0" applyFont="1" applyFill="1" applyBorder="1" applyAlignment="1" applyProtection="1">
      <alignment horizontal="center" vertical="center"/>
      <protection hidden="1"/>
    </xf>
    <xf numFmtId="0" fontId="34" fillId="25" borderId="68" xfId="0" applyFont="1" applyFill="1" applyBorder="1" applyAlignment="1">
      <alignment horizontal="center" vertical="center"/>
    </xf>
    <xf numFmtId="0" fontId="34" fillId="26" borderId="68" xfId="0" applyFont="1" applyFill="1" applyBorder="1" applyAlignment="1">
      <alignment horizontal="center" vertical="center"/>
    </xf>
    <xf numFmtId="0" fontId="35" fillId="0" borderId="75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5" fillId="0" borderId="80" xfId="0" applyFont="1" applyFill="1" applyBorder="1" applyAlignment="1" applyProtection="1">
      <alignment vertical="center"/>
      <protection hidden="1"/>
    </xf>
    <xf numFmtId="0" fontId="35" fillId="0" borderId="94" xfId="0" applyFont="1" applyFill="1" applyBorder="1" applyAlignment="1" applyProtection="1">
      <alignment vertical="center"/>
      <protection hidden="1"/>
    </xf>
    <xf numFmtId="0" fontId="35" fillId="0" borderId="58" xfId="0" applyFont="1" applyFill="1" applyBorder="1" applyAlignment="1" applyProtection="1">
      <alignment vertical="center"/>
      <protection hidden="1"/>
    </xf>
    <xf numFmtId="0" fontId="35" fillId="0" borderId="85" xfId="0" applyFont="1" applyFill="1" applyBorder="1" applyAlignment="1" applyProtection="1">
      <alignment vertical="center"/>
      <protection hidden="1"/>
    </xf>
    <xf numFmtId="0" fontId="35" fillId="0" borderId="35" xfId="0" applyFont="1" applyFill="1" applyBorder="1" applyAlignment="1" applyProtection="1">
      <alignment vertical="center"/>
      <protection hidden="1"/>
    </xf>
    <xf numFmtId="0" fontId="35" fillId="0" borderId="61" xfId="0" applyFont="1" applyFill="1" applyBorder="1" applyAlignment="1" applyProtection="1">
      <alignment vertical="center"/>
      <protection hidden="1"/>
    </xf>
    <xf numFmtId="0" fontId="35" fillId="0" borderId="32" xfId="0" applyFont="1" applyFill="1" applyBorder="1" applyAlignment="1" applyProtection="1">
      <alignment vertical="center"/>
      <protection hidden="1"/>
    </xf>
    <xf numFmtId="0" fontId="35" fillId="0" borderId="67" xfId="0" applyFont="1" applyFill="1" applyBorder="1" applyAlignment="1" applyProtection="1">
      <alignment vertical="center"/>
      <protection hidden="1"/>
    </xf>
    <xf numFmtId="0" fontId="35" fillId="0" borderId="37" xfId="0" applyFont="1" applyFill="1" applyBorder="1" applyAlignment="1" applyProtection="1">
      <alignment vertical="center"/>
      <protection hidden="1"/>
    </xf>
    <xf numFmtId="0" fontId="35" fillId="0" borderId="81" xfId="0" applyFont="1" applyFill="1" applyBorder="1" applyAlignment="1" applyProtection="1">
      <alignment vertical="center"/>
      <protection hidden="1"/>
    </xf>
    <xf numFmtId="0" fontId="35" fillId="27" borderId="60" xfId="0" applyFont="1" applyFill="1" applyBorder="1" applyAlignment="1">
      <alignment horizontal="center" vertical="center" wrapText="1"/>
    </xf>
    <xf numFmtId="0" fontId="35" fillId="27" borderId="61" xfId="0" applyFont="1" applyFill="1" applyBorder="1" applyAlignment="1">
      <alignment horizontal="center" vertical="center"/>
    </xf>
    <xf numFmtId="0" fontId="35" fillId="27" borderId="59" xfId="0" applyFont="1" applyFill="1" applyBorder="1" applyAlignment="1">
      <alignment horizontal="center" vertical="center"/>
    </xf>
    <xf numFmtId="0" fontId="35" fillId="27" borderId="23" xfId="0" applyFont="1" applyFill="1" applyBorder="1" applyAlignment="1">
      <alignment horizontal="center" vertical="center"/>
    </xf>
    <xf numFmtId="0" fontId="34" fillId="27" borderId="60" xfId="0" applyFont="1" applyFill="1" applyBorder="1" applyAlignment="1">
      <alignment horizontal="center" vertical="center"/>
    </xf>
    <xf numFmtId="0" fontId="35" fillId="27" borderId="85" xfId="0" applyFont="1" applyFill="1" applyBorder="1" applyAlignment="1">
      <alignment horizontal="left" vertical="center"/>
    </xf>
    <xf numFmtId="0" fontId="35" fillId="27" borderId="35" xfId="0" applyFont="1" applyFill="1" applyBorder="1" applyAlignment="1">
      <alignment vertical="center"/>
    </xf>
    <xf numFmtId="0" fontId="35" fillId="27" borderId="61" xfId="0" applyFont="1" applyFill="1" applyBorder="1" applyAlignment="1">
      <alignment vertical="center"/>
    </xf>
    <xf numFmtId="0" fontId="35" fillId="27" borderId="96" xfId="0" applyFont="1" applyFill="1" applyBorder="1" applyAlignment="1">
      <alignment horizontal="left" vertical="center"/>
    </xf>
    <xf numFmtId="0" fontId="35" fillId="27" borderId="97" xfId="0" applyFont="1" applyFill="1" applyBorder="1" applyAlignment="1">
      <alignment vertical="center"/>
    </xf>
    <xf numFmtId="0" fontId="35" fillId="27" borderId="98" xfId="0" applyFont="1" applyFill="1" applyBorder="1" applyAlignment="1">
      <alignment vertical="center"/>
    </xf>
    <xf numFmtId="0" fontId="35" fillId="27" borderId="84" xfId="0" applyFont="1" applyFill="1" applyBorder="1" applyAlignment="1">
      <alignment vertical="center"/>
    </xf>
    <xf numFmtId="0" fontId="35" fillId="27" borderId="37" xfId="0" applyFont="1" applyFill="1" applyBorder="1" applyAlignment="1">
      <alignment vertical="center"/>
    </xf>
    <xf numFmtId="0" fontId="35" fillId="27" borderId="81" xfId="0" applyFont="1" applyFill="1" applyBorder="1" applyAlignment="1">
      <alignment vertical="center"/>
    </xf>
    <xf numFmtId="0" fontId="35" fillId="27" borderId="83" xfId="0" applyFont="1" applyFill="1" applyBorder="1" applyAlignment="1">
      <alignment horizontal="center" vertical="center"/>
    </xf>
    <xf numFmtId="0" fontId="34" fillId="27" borderId="83" xfId="0" applyFont="1" applyFill="1" applyBorder="1" applyAlignment="1">
      <alignment horizontal="center" vertical="center"/>
    </xf>
    <xf numFmtId="0" fontId="35" fillId="27" borderId="76" xfId="0" applyFont="1" applyFill="1" applyBorder="1" applyAlignment="1">
      <alignment vertical="center"/>
    </xf>
    <xf numFmtId="0" fontId="35" fillId="27" borderId="96" xfId="0" applyFont="1" applyFill="1" applyBorder="1" applyAlignment="1">
      <alignment vertical="center"/>
    </xf>
    <xf numFmtId="0" fontId="35" fillId="27" borderId="99" xfId="0" applyFont="1" applyFill="1" applyBorder="1" applyAlignment="1">
      <alignment horizontal="center" vertical="center"/>
    </xf>
    <xf numFmtId="0" fontId="35" fillId="27" borderId="98" xfId="0" applyFont="1" applyFill="1" applyBorder="1" applyAlignment="1">
      <alignment horizontal="center" vertical="center"/>
    </xf>
    <xf numFmtId="0" fontId="35" fillId="27" borderId="97" xfId="0" applyFont="1" applyFill="1" applyBorder="1" applyAlignment="1">
      <alignment horizontal="center" vertical="center"/>
    </xf>
    <xf numFmtId="0" fontId="35" fillId="27" borderId="77" xfId="0" applyFont="1" applyFill="1" applyBorder="1" applyAlignment="1">
      <alignment horizontal="center" vertical="center"/>
    </xf>
    <xf numFmtId="0" fontId="34" fillId="27" borderId="99" xfId="0" applyFont="1" applyFill="1" applyBorder="1" applyAlignment="1">
      <alignment horizontal="center" vertical="center"/>
    </xf>
    <xf numFmtId="0" fontId="35" fillId="27" borderId="77" xfId="0" applyFont="1" applyFill="1" applyBorder="1" applyAlignment="1">
      <alignment vertical="center"/>
    </xf>
    <xf numFmtId="0" fontId="35" fillId="28" borderId="35" xfId="0" applyFont="1" applyFill="1" applyBorder="1" applyAlignment="1">
      <alignment vertical="center"/>
    </xf>
    <xf numFmtId="0" fontId="35" fillId="28" borderId="61" xfId="0" applyFont="1" applyFill="1" applyBorder="1" applyAlignment="1">
      <alignment vertical="center"/>
    </xf>
    <xf numFmtId="0" fontId="35" fillId="28" borderId="85" xfId="0" applyFont="1" applyFill="1" applyBorder="1" applyAlignment="1">
      <alignment horizontal="left" vertical="center"/>
    </xf>
    <xf numFmtId="0" fontId="35" fillId="28" borderId="98" xfId="0" applyFont="1" applyFill="1" applyBorder="1" applyAlignment="1">
      <alignment horizontal="center" vertical="center"/>
    </xf>
    <xf numFmtId="0" fontId="35" fillId="28" borderId="100" xfId="0" applyFont="1" applyFill="1" applyBorder="1" applyAlignment="1">
      <alignment horizontal="center" vertical="center"/>
    </xf>
    <xf numFmtId="0" fontId="35" fillId="28" borderId="77" xfId="0" applyFont="1" applyFill="1" applyBorder="1" applyAlignment="1">
      <alignment horizontal="center" vertical="center"/>
    </xf>
    <xf numFmtId="0" fontId="35" fillId="27" borderId="85" xfId="0" applyFont="1" applyFill="1" applyBorder="1" applyAlignment="1">
      <alignment vertical="center"/>
    </xf>
    <xf numFmtId="0" fontId="35" fillId="27" borderId="23" xfId="0" applyFont="1" applyFill="1" applyBorder="1" applyAlignment="1">
      <alignment vertical="center"/>
    </xf>
    <xf numFmtId="0" fontId="35" fillId="28" borderId="84" xfId="0" applyFont="1" applyFill="1" applyBorder="1" applyAlignment="1">
      <alignment horizontal="left" vertical="center"/>
    </xf>
    <xf numFmtId="0" fontId="35" fillId="28" borderId="37" xfId="0" applyFont="1" applyFill="1" applyBorder="1" applyAlignment="1">
      <alignment vertical="center"/>
    </xf>
    <xf numFmtId="0" fontId="35" fillId="28" borderId="81" xfId="0" applyFont="1" applyFill="1" applyBorder="1" applyAlignment="1">
      <alignment vertical="center"/>
    </xf>
    <xf numFmtId="0" fontId="35" fillId="28" borderId="85" xfId="0" applyFont="1" applyFill="1" applyBorder="1" applyAlignment="1">
      <alignment vertical="center"/>
    </xf>
    <xf numFmtId="0" fontId="35" fillId="28" borderId="60" xfId="0" applyFont="1" applyFill="1" applyBorder="1" applyAlignment="1">
      <alignment horizontal="center" vertical="center"/>
    </xf>
    <xf numFmtId="0" fontId="34" fillId="28" borderId="60" xfId="0" applyFont="1" applyFill="1" applyBorder="1" applyAlignment="1">
      <alignment horizontal="center" vertical="center"/>
    </xf>
    <xf numFmtId="0" fontId="35" fillId="28" borderId="23" xfId="0" applyFont="1" applyFill="1" applyBorder="1" applyAlignment="1">
      <alignment vertical="center"/>
    </xf>
    <xf numFmtId="0" fontId="35" fillId="0" borderId="101" xfId="0" applyFont="1" applyFill="1" applyBorder="1" applyAlignment="1">
      <alignment vertical="center" wrapText="1"/>
    </xf>
    <xf numFmtId="0" fontId="35" fillId="0" borderId="69" xfId="0" applyFont="1" applyFill="1" applyBorder="1" applyAlignment="1">
      <alignment vertical="center" wrapText="1"/>
    </xf>
    <xf numFmtId="0" fontId="35" fillId="28" borderId="84" xfId="0" applyFont="1" applyFill="1" applyBorder="1" applyAlignment="1">
      <alignment horizontal="center" vertical="center"/>
    </xf>
    <xf numFmtId="0" fontId="35" fillId="28" borderId="76" xfId="0" applyFont="1" applyFill="1" applyBorder="1" applyAlignment="1">
      <alignment horizontal="center" vertical="center"/>
    </xf>
    <xf numFmtId="0" fontId="35" fillId="28" borderId="81" xfId="0" applyFont="1" applyFill="1" applyBorder="1" applyAlignment="1">
      <alignment horizontal="center" vertical="center"/>
    </xf>
    <xf numFmtId="0" fontId="35" fillId="27" borderId="85" xfId="0" applyFont="1" applyFill="1" applyBorder="1" applyAlignment="1">
      <alignment horizontal="center" vertical="center"/>
    </xf>
    <xf numFmtId="0" fontId="35" fillId="29" borderId="35" xfId="0" applyFont="1" applyFill="1" applyBorder="1" applyAlignment="1">
      <alignment horizontal="left" vertical="center" wrapText="1"/>
    </xf>
    <xf numFmtId="0" fontId="35" fillId="29" borderId="61" xfId="0" applyFont="1" applyFill="1" applyBorder="1" applyAlignment="1">
      <alignment horizontal="left" vertical="center" wrapText="1"/>
    </xf>
    <xf numFmtId="0" fontId="35" fillId="29" borderId="61" xfId="0" applyFont="1" applyFill="1" applyBorder="1" applyAlignment="1">
      <alignment horizontal="center" vertical="center"/>
    </xf>
    <xf numFmtId="0" fontId="35" fillId="29" borderId="59" xfId="0" applyFont="1" applyFill="1" applyBorder="1" applyAlignment="1">
      <alignment horizontal="center" vertical="center"/>
    </xf>
    <xf numFmtId="0" fontId="35" fillId="29" borderId="23" xfId="0" applyFont="1" applyFill="1" applyBorder="1" applyAlignment="1">
      <alignment horizontal="center" vertical="center"/>
    </xf>
    <xf numFmtId="0" fontId="34" fillId="29" borderId="60" xfId="0" applyFont="1" applyFill="1" applyBorder="1" applyAlignment="1">
      <alignment horizontal="center" vertical="center"/>
    </xf>
    <xf numFmtId="0" fontId="35" fillId="29" borderId="85" xfId="0" applyFont="1" applyFill="1" applyBorder="1" applyAlignment="1">
      <alignment horizontal="center" vertical="center"/>
    </xf>
    <xf numFmtId="0" fontId="35" fillId="0" borderId="102" xfId="0" applyFont="1" applyFill="1" applyBorder="1" applyAlignment="1">
      <alignment horizontal="center" vertical="center" wrapText="1"/>
    </xf>
    <xf numFmtId="0" fontId="35" fillId="27" borderId="84" xfId="0" applyFont="1" applyFill="1" applyBorder="1" applyAlignment="1">
      <alignment horizontal="left" vertical="center"/>
    </xf>
    <xf numFmtId="0" fontId="35" fillId="27" borderId="37" xfId="0" applyFont="1" applyFill="1" applyBorder="1" applyAlignment="1">
      <alignment horizontal="left" vertical="center" wrapText="1"/>
    </xf>
    <xf numFmtId="0" fontId="35" fillId="27" borderId="81" xfId="0" applyFont="1" applyFill="1" applyBorder="1" applyAlignment="1">
      <alignment horizontal="left" vertical="center" wrapText="1"/>
    </xf>
    <xf numFmtId="0" fontId="35" fillId="27" borderId="83" xfId="0" applyFont="1" applyFill="1" applyBorder="1" applyAlignment="1">
      <alignment horizontal="center" vertical="center" wrapText="1"/>
    </xf>
    <xf numFmtId="0" fontId="35" fillId="27" borderId="81" xfId="0" applyFont="1" applyFill="1" applyBorder="1" applyAlignment="1">
      <alignment horizontal="center" vertical="center"/>
    </xf>
    <xf numFmtId="0" fontId="35" fillId="27" borderId="82" xfId="0" applyFont="1" applyFill="1" applyBorder="1" applyAlignment="1">
      <alignment horizontal="center" vertical="center"/>
    </xf>
    <xf numFmtId="0" fontId="35" fillId="27" borderId="76" xfId="0" applyFont="1" applyFill="1" applyBorder="1" applyAlignment="1">
      <alignment horizontal="center" vertical="center"/>
    </xf>
    <xf numFmtId="0" fontId="35" fillId="27" borderId="84" xfId="0" applyFont="1" applyFill="1" applyBorder="1" applyAlignment="1">
      <alignment horizontal="center" vertical="center"/>
    </xf>
    <xf numFmtId="0" fontId="35" fillId="29" borderId="34" xfId="0" applyFont="1" applyFill="1" applyBorder="1" applyAlignment="1">
      <alignment horizontal="left" vertical="center" wrapText="1"/>
    </xf>
    <xf numFmtId="0" fontId="35" fillId="29" borderId="103" xfId="0" applyFont="1" applyFill="1" applyBorder="1" applyAlignment="1">
      <alignment horizontal="left" vertical="center" wrapText="1"/>
    </xf>
    <xf numFmtId="0" fontId="35" fillId="29" borderId="103" xfId="0" applyFont="1" applyFill="1" applyBorder="1" applyAlignment="1">
      <alignment horizontal="center" vertical="center"/>
    </xf>
    <xf numFmtId="0" fontId="35" fillId="29" borderId="104" xfId="0" applyFont="1" applyFill="1" applyBorder="1" applyAlignment="1">
      <alignment horizontal="center" vertical="center"/>
    </xf>
    <xf numFmtId="0" fontId="35" fillId="29" borderId="53" xfId="0" applyFont="1" applyFill="1" applyBorder="1" applyAlignment="1">
      <alignment horizontal="center" vertical="center"/>
    </xf>
    <xf numFmtId="0" fontId="34" fillId="29" borderId="105" xfId="0" applyFont="1" applyFill="1" applyBorder="1" applyAlignment="1">
      <alignment horizontal="center" vertical="center"/>
    </xf>
    <xf numFmtId="0" fontId="35" fillId="29" borderId="106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 vertical="center"/>
    </xf>
    <xf numFmtId="0" fontId="35" fillId="0" borderId="103" xfId="0" applyFont="1" applyFill="1" applyBorder="1" applyAlignment="1">
      <alignment horizontal="center" vertical="center"/>
    </xf>
    <xf numFmtId="0" fontId="35" fillId="0" borderId="104" xfId="0" applyFont="1" applyFill="1" applyBorder="1" applyAlignment="1">
      <alignment horizontal="center" vertical="center"/>
    </xf>
    <xf numFmtId="0" fontId="34" fillId="0" borderId="105" xfId="0" applyFont="1" applyFill="1" applyBorder="1" applyAlignment="1">
      <alignment horizontal="center" vertical="center"/>
    </xf>
    <xf numFmtId="0" fontId="35" fillId="0" borderId="105" xfId="0" applyFont="1" applyFill="1" applyBorder="1" applyAlignment="1">
      <alignment horizontal="center" vertical="center"/>
    </xf>
    <xf numFmtId="0" fontId="35" fillId="29" borderId="34" xfId="0" applyFont="1" applyFill="1" applyBorder="1" applyAlignment="1">
      <alignment horizontal="left" vertical="center"/>
    </xf>
    <xf numFmtId="0" fontId="35" fillId="29" borderId="35" xfId="0" applyFont="1" applyFill="1" applyBorder="1" applyAlignment="1">
      <alignment horizontal="left" vertical="center"/>
    </xf>
    <xf numFmtId="0" fontId="35" fillId="0" borderId="107" xfId="0" applyFont="1" applyFill="1" applyBorder="1" applyAlignment="1">
      <alignment vertical="center"/>
    </xf>
    <xf numFmtId="0" fontId="35" fillId="28" borderId="61" xfId="0" applyFont="1" applyFill="1" applyBorder="1" applyAlignment="1">
      <alignment horizontal="center" vertical="center"/>
    </xf>
    <xf numFmtId="0" fontId="35" fillId="28" borderId="69" xfId="0" applyFont="1" applyFill="1" applyBorder="1" applyAlignment="1">
      <alignment horizontal="center" vertical="center"/>
    </xf>
    <xf numFmtId="0" fontId="35" fillId="28" borderId="23" xfId="0" applyFont="1" applyFill="1" applyBorder="1" applyAlignment="1">
      <alignment horizontal="center" vertical="center"/>
    </xf>
    <xf numFmtId="0" fontId="35" fillId="27" borderId="64" xfId="0" applyFont="1" applyFill="1" applyBorder="1" applyAlignment="1">
      <alignment horizontal="center" vertical="center"/>
    </xf>
    <xf numFmtId="0" fontId="35" fillId="27" borderId="67" xfId="0" applyFont="1" applyFill="1" applyBorder="1" applyAlignment="1">
      <alignment horizontal="center" vertical="center"/>
    </xf>
    <xf numFmtId="0" fontId="35" fillId="27" borderId="62" xfId="0" applyFont="1" applyFill="1" applyBorder="1" applyAlignment="1">
      <alignment horizontal="center" vertical="center"/>
    </xf>
    <xf numFmtId="0" fontId="35" fillId="27" borderId="63" xfId="0" applyFont="1" applyFill="1" applyBorder="1" applyAlignment="1">
      <alignment horizontal="center" vertical="center"/>
    </xf>
    <xf numFmtId="0" fontId="34" fillId="27" borderId="64" xfId="0" applyFont="1" applyFill="1" applyBorder="1" applyAlignment="1">
      <alignment horizontal="center" vertical="center"/>
    </xf>
    <xf numFmtId="0" fontId="35" fillId="29" borderId="64" xfId="0" applyFont="1" applyFill="1" applyBorder="1" applyAlignment="1">
      <alignment horizontal="center" vertical="center"/>
    </xf>
    <xf numFmtId="0" fontId="35" fillId="29" borderId="67" xfId="0" applyFont="1" applyFill="1" applyBorder="1" applyAlignment="1">
      <alignment horizontal="center" vertical="center"/>
    </xf>
    <xf numFmtId="0" fontId="35" fillId="29" borderId="62" xfId="0" applyFont="1" applyFill="1" applyBorder="1" applyAlignment="1">
      <alignment horizontal="center" vertical="center"/>
    </xf>
    <xf numFmtId="0" fontId="35" fillId="29" borderId="63" xfId="0" applyFont="1" applyFill="1" applyBorder="1" applyAlignment="1">
      <alignment horizontal="center" vertical="center"/>
    </xf>
    <xf numFmtId="0" fontId="34" fillId="29" borderId="64" xfId="0" applyFont="1" applyFill="1" applyBorder="1" applyAlignment="1">
      <alignment horizontal="center" vertical="center"/>
    </xf>
    <xf numFmtId="0" fontId="35" fillId="27" borderId="108" xfId="0" applyFont="1" applyFill="1" applyBorder="1" applyAlignment="1">
      <alignment horizontal="center" vertical="center"/>
    </xf>
    <xf numFmtId="0" fontId="35" fillId="27" borderId="109" xfId="0" applyFont="1" applyFill="1" applyBorder="1" applyAlignment="1">
      <alignment horizontal="center" vertical="center"/>
    </xf>
    <xf numFmtId="0" fontId="35" fillId="27" borderId="110" xfId="0" applyFont="1" applyFill="1" applyBorder="1" applyAlignment="1">
      <alignment horizontal="center" vertical="center"/>
    </xf>
    <xf numFmtId="0" fontId="35" fillId="27" borderId="43" xfId="0" applyFont="1" applyFill="1" applyBorder="1" applyAlignment="1">
      <alignment horizontal="center" vertical="center"/>
    </xf>
    <xf numFmtId="0" fontId="34" fillId="27" borderId="108" xfId="0" applyFont="1" applyFill="1" applyBorder="1" applyAlignment="1">
      <alignment horizontal="center" vertical="center"/>
    </xf>
    <xf numFmtId="0" fontId="35" fillId="0" borderId="111" xfId="0" applyFont="1" applyFill="1" applyBorder="1" applyAlignment="1">
      <alignment vertical="center"/>
    </xf>
    <xf numFmtId="0" fontId="35" fillId="0" borderId="110" xfId="0" applyFont="1" applyFill="1" applyBorder="1" applyAlignment="1">
      <alignment horizontal="center" vertical="center"/>
    </xf>
    <xf numFmtId="0" fontId="35" fillId="0" borderId="109" xfId="0" applyFont="1" applyFill="1" applyBorder="1" applyAlignment="1">
      <alignment horizontal="center" vertical="center"/>
    </xf>
    <xf numFmtId="0" fontId="35" fillId="0" borderId="91" xfId="0" applyFont="1" applyFill="1" applyBorder="1" applyAlignment="1">
      <alignment vertical="center"/>
    </xf>
    <xf numFmtId="0" fontId="35" fillId="29" borderId="75" xfId="0" applyFont="1" applyFill="1" applyBorder="1" applyAlignment="1">
      <alignment horizontal="center" vertical="center"/>
    </xf>
    <xf numFmtId="0" fontId="35" fillId="29" borderId="112" xfId="0" applyFont="1" applyFill="1" applyBorder="1" applyAlignment="1">
      <alignment horizontal="center" vertical="center"/>
    </xf>
    <xf numFmtId="0" fontId="35" fillId="29" borderId="86" xfId="0" applyFont="1" applyFill="1" applyBorder="1" applyAlignment="1">
      <alignment horizontal="center" vertical="center"/>
    </xf>
    <xf numFmtId="0" fontId="35" fillId="29" borderId="74" xfId="0" applyFont="1" applyFill="1" applyBorder="1" applyAlignment="1">
      <alignment horizontal="center" vertical="center"/>
    </xf>
    <xf numFmtId="0" fontId="34" fillId="29" borderId="75" xfId="0" applyFont="1" applyFill="1" applyBorder="1" applyAlignment="1">
      <alignment horizontal="center" vertical="center"/>
    </xf>
    <xf numFmtId="0" fontId="35" fillId="29" borderId="60" xfId="0" applyFont="1" applyFill="1" applyBorder="1" applyAlignment="1">
      <alignment horizontal="center" vertical="center"/>
    </xf>
    <xf numFmtId="0" fontId="35" fillId="27" borderId="60" xfId="0" applyFont="1" applyFill="1" applyBorder="1" applyAlignment="1">
      <alignment horizontal="center" vertical="center"/>
    </xf>
    <xf numFmtId="0" fontId="35" fillId="28" borderId="85" xfId="0" applyFont="1" applyFill="1" applyBorder="1" applyAlignment="1">
      <alignment horizontal="center" vertical="center"/>
    </xf>
    <xf numFmtId="0" fontId="35" fillId="27" borderId="113" xfId="0" applyFont="1" applyFill="1" applyBorder="1" applyAlignment="1">
      <alignment horizontal="left" vertical="center"/>
    </xf>
    <xf numFmtId="0" fontId="35" fillId="0" borderId="114" xfId="0" applyFont="1" applyFill="1" applyBorder="1" applyAlignment="1">
      <alignment horizontal="center" vertical="center"/>
    </xf>
    <xf numFmtId="0" fontId="35" fillId="29" borderId="105" xfId="0" applyFont="1" applyFill="1" applyBorder="1" applyAlignment="1">
      <alignment horizontal="center" vertical="center"/>
    </xf>
    <xf numFmtId="0" fontId="35" fillId="27" borderId="100" xfId="0" applyFont="1" applyFill="1" applyBorder="1" applyAlignment="1">
      <alignment horizontal="center" vertical="center"/>
    </xf>
    <xf numFmtId="0" fontId="35" fillId="28" borderId="99" xfId="0" applyFont="1" applyFill="1" applyBorder="1" applyAlignment="1">
      <alignment horizontal="center" vertical="center"/>
    </xf>
    <xf numFmtId="0" fontId="35" fillId="28" borderId="96" xfId="0" applyFont="1" applyFill="1" applyBorder="1" applyAlignment="1">
      <alignment horizontal="left" vertical="center"/>
    </xf>
    <xf numFmtId="0" fontId="34" fillId="25" borderId="60" xfId="0" applyFont="1" applyFill="1" applyBorder="1" applyAlignment="1">
      <alignment horizontal="center" vertical="center"/>
    </xf>
    <xf numFmtId="0" fontId="34" fillId="26" borderId="60" xfId="0" applyFont="1" applyFill="1" applyBorder="1" applyAlignment="1">
      <alignment horizontal="center" vertical="center"/>
    </xf>
    <xf numFmtId="0" fontId="34" fillId="25" borderId="99" xfId="0" applyFont="1" applyFill="1" applyBorder="1" applyAlignment="1">
      <alignment horizontal="center" vertical="center"/>
    </xf>
    <xf numFmtId="0" fontId="35" fillId="0" borderId="106" xfId="0" applyFont="1" applyFill="1" applyBorder="1" applyAlignment="1">
      <alignment horizontal="center" vertical="center"/>
    </xf>
    <xf numFmtId="0" fontId="34" fillId="0" borderId="108" xfId="0" applyFont="1" applyFill="1" applyBorder="1" applyAlignment="1">
      <alignment horizontal="center" vertical="center"/>
    </xf>
    <xf numFmtId="0" fontId="35" fillId="0" borderId="113" xfId="0" applyFont="1" applyFill="1" applyBorder="1" applyAlignment="1">
      <alignment horizontal="center" vertical="center"/>
    </xf>
    <xf numFmtId="0" fontId="35" fillId="0" borderId="101" xfId="0" applyFont="1" applyFill="1" applyBorder="1" applyAlignment="1">
      <alignment horizontal="center" vertical="center"/>
    </xf>
    <xf numFmtId="0" fontId="35" fillId="0" borderId="115" xfId="0" applyFont="1" applyFill="1" applyBorder="1" applyAlignment="1">
      <alignment horizontal="center" vertical="center"/>
    </xf>
    <xf numFmtId="0" fontId="35" fillId="0" borderId="102" xfId="0" applyFont="1" applyFill="1" applyBorder="1" applyAlignment="1">
      <alignment horizontal="center" vertical="center"/>
    </xf>
    <xf numFmtId="0" fontId="35" fillId="0" borderId="110" xfId="0" applyFont="1" applyFill="1" applyBorder="1" applyAlignment="1">
      <alignment horizontal="left" vertical="center"/>
    </xf>
    <xf numFmtId="0" fontId="35" fillId="0" borderId="108" xfId="0" applyFont="1" applyFill="1" applyBorder="1" applyAlignment="1">
      <alignment horizontal="center" vertical="center"/>
    </xf>
    <xf numFmtId="0" fontId="35" fillId="0" borderId="116" xfId="0" applyFont="1" applyFill="1" applyBorder="1" applyAlignment="1">
      <alignment horizontal="center" vertical="center"/>
    </xf>
    <xf numFmtId="0" fontId="35" fillId="0" borderId="111" xfId="0" applyFont="1" applyFill="1" applyBorder="1" applyAlignment="1">
      <alignment horizontal="center" vertical="center"/>
    </xf>
    <xf numFmtId="0" fontId="35" fillId="0" borderId="117" xfId="0" applyFont="1" applyFill="1" applyBorder="1" applyAlignment="1">
      <alignment horizontal="center" vertical="center"/>
    </xf>
    <xf numFmtId="0" fontId="35" fillId="0" borderId="82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5" fillId="28" borderId="106" xfId="0" applyFont="1" applyFill="1" applyBorder="1" applyAlignment="1">
      <alignment horizontal="left" vertical="center"/>
    </xf>
    <xf numFmtId="0" fontId="35" fillId="28" borderId="53" xfId="0" applyFont="1" applyFill="1" applyBorder="1" applyAlignment="1">
      <alignment horizontal="center" vertical="center"/>
    </xf>
    <xf numFmtId="0" fontId="35" fillId="28" borderId="115" xfId="0" applyFont="1" applyFill="1" applyBorder="1" applyAlignment="1">
      <alignment horizontal="center" vertical="center"/>
    </xf>
    <xf numFmtId="0" fontId="34" fillId="28" borderId="105" xfId="0" applyFont="1" applyFill="1" applyBorder="1" applyAlignment="1">
      <alignment horizontal="center" vertical="center"/>
    </xf>
    <xf numFmtId="0" fontId="35" fillId="28" borderId="106" xfId="0" applyFont="1" applyFill="1" applyBorder="1" applyAlignment="1">
      <alignment horizontal="center" vertical="center"/>
    </xf>
    <xf numFmtId="0" fontId="35" fillId="28" borderId="114" xfId="0" applyFont="1" applyFill="1" applyBorder="1" applyAlignment="1">
      <alignment horizontal="center" vertical="center"/>
    </xf>
    <xf numFmtId="0" fontId="35" fillId="28" borderId="118" xfId="0" applyFont="1" applyFill="1" applyBorder="1" applyAlignment="1">
      <alignment horizontal="center" vertical="center"/>
    </xf>
    <xf numFmtId="0" fontId="35" fillId="28" borderId="70" xfId="0" applyFont="1" applyFill="1" applyBorder="1" applyAlignment="1">
      <alignment horizontal="center" vertical="center"/>
    </xf>
    <xf numFmtId="0" fontId="35" fillId="27" borderId="35" xfId="0" applyFont="1" applyFill="1" applyBorder="1" applyAlignment="1">
      <alignment horizontal="left" vertical="center"/>
    </xf>
    <xf numFmtId="0" fontId="35" fillId="27" borderId="118" xfId="0" applyFont="1" applyFill="1" applyBorder="1" applyAlignment="1">
      <alignment horizontal="center" vertical="center"/>
    </xf>
    <xf numFmtId="0" fontId="35" fillId="27" borderId="70" xfId="0" applyFont="1" applyFill="1" applyBorder="1" applyAlignment="1">
      <alignment horizontal="center" vertical="center"/>
    </xf>
    <xf numFmtId="0" fontId="35" fillId="27" borderId="97" xfId="0" applyFont="1" applyFill="1" applyBorder="1" applyAlignment="1">
      <alignment horizontal="left" vertical="center"/>
    </xf>
    <xf numFmtId="0" fontId="35" fillId="27" borderId="119" xfId="0" applyFont="1" applyFill="1" applyBorder="1" applyAlignment="1">
      <alignment horizontal="center" vertical="center"/>
    </xf>
    <xf numFmtId="0" fontId="35" fillId="27" borderId="96" xfId="0" applyFont="1" applyFill="1" applyBorder="1" applyAlignment="1">
      <alignment horizontal="center" vertical="center"/>
    </xf>
    <xf numFmtId="0" fontId="35" fillId="27" borderId="90" xfId="0" applyFont="1" applyFill="1" applyBorder="1" applyAlignment="1">
      <alignment horizontal="center" vertical="center"/>
    </xf>
    <xf numFmtId="0" fontId="35" fillId="28" borderId="105" xfId="0" applyFont="1" applyFill="1" applyBorder="1" applyAlignment="1">
      <alignment horizontal="center" vertical="center"/>
    </xf>
    <xf numFmtId="0" fontId="35" fillId="28" borderId="102" xfId="0" applyFont="1" applyFill="1" applyBorder="1" applyAlignment="1">
      <alignment horizontal="center" vertical="center"/>
    </xf>
    <xf numFmtId="0" fontId="35" fillId="28" borderId="84" xfId="0" applyFont="1" applyFill="1" applyBorder="1" applyAlignment="1">
      <alignment vertical="center"/>
    </xf>
    <xf numFmtId="0" fontId="35" fillId="28" borderId="82" xfId="0" applyFont="1" applyFill="1" applyBorder="1" applyAlignment="1">
      <alignment horizontal="center" vertical="center"/>
    </xf>
    <xf numFmtId="0" fontId="34" fillId="28" borderId="83" xfId="0" applyFont="1" applyFill="1" applyBorder="1" applyAlignment="1">
      <alignment horizontal="center" vertical="center"/>
    </xf>
    <xf numFmtId="0" fontId="35" fillId="28" borderId="120" xfId="0" applyFont="1" applyFill="1" applyBorder="1" applyAlignment="1">
      <alignment vertical="center"/>
    </xf>
    <xf numFmtId="0" fontId="35" fillId="28" borderId="121" xfId="0" applyFont="1" applyFill="1" applyBorder="1" applyAlignment="1">
      <alignment vertical="center"/>
    </xf>
    <xf numFmtId="0" fontId="35" fillId="28" borderId="122" xfId="0" applyFont="1" applyFill="1" applyBorder="1" applyAlignment="1">
      <alignment vertical="center"/>
    </xf>
    <xf numFmtId="0" fontId="35" fillId="28" borderId="122" xfId="0" applyFont="1" applyFill="1" applyBorder="1" applyAlignment="1">
      <alignment horizontal="center" vertical="center"/>
    </xf>
    <xf numFmtId="0" fontId="35" fillId="28" borderId="123" xfId="0" applyFont="1" applyFill="1" applyBorder="1" applyAlignment="1">
      <alignment horizontal="center" vertical="center"/>
    </xf>
    <xf numFmtId="0" fontId="35" fillId="28" borderId="124" xfId="0" applyFont="1" applyFill="1" applyBorder="1" applyAlignment="1">
      <alignment horizontal="center" vertical="center"/>
    </xf>
    <xf numFmtId="0" fontId="35" fillId="28" borderId="120" xfId="0" applyFont="1" applyFill="1" applyBorder="1" applyAlignment="1">
      <alignment horizontal="center" vertical="center"/>
    </xf>
    <xf numFmtId="0" fontId="34" fillId="25" borderId="125" xfId="0" applyFont="1" applyFill="1" applyBorder="1" applyAlignment="1">
      <alignment horizontal="center" vertical="center"/>
    </xf>
    <xf numFmtId="0" fontId="35" fillId="28" borderId="80" xfId="0" applyFont="1" applyFill="1" applyBorder="1" applyAlignment="1">
      <alignment vertical="center"/>
    </xf>
    <xf numFmtId="0" fontId="35" fillId="28" borderId="94" xfId="0" applyFont="1" applyFill="1" applyBorder="1" applyAlignment="1">
      <alignment vertical="center"/>
    </xf>
    <xf numFmtId="0" fontId="35" fillId="28" borderId="58" xfId="0" applyFont="1" applyFill="1" applyBorder="1" applyAlignment="1">
      <alignment vertical="center"/>
    </xf>
    <xf numFmtId="202" fontId="35" fillId="28" borderId="68" xfId="0" applyNumberFormat="1" applyFont="1" applyFill="1" applyBorder="1" applyAlignment="1">
      <alignment horizontal="center" vertical="center" wrapText="1"/>
    </xf>
    <xf numFmtId="0" fontId="35" fillId="28" borderId="58" xfId="0" applyFont="1" applyFill="1" applyBorder="1" applyAlignment="1">
      <alignment horizontal="center" vertical="center"/>
    </xf>
    <xf numFmtId="0" fontId="35" fillId="28" borderId="80" xfId="0" applyFont="1" applyFill="1" applyBorder="1" applyAlignment="1">
      <alignment horizontal="center" vertical="center"/>
    </xf>
    <xf numFmtId="0" fontId="35" fillId="28" borderId="66" xfId="0" applyFont="1" applyFill="1" applyBorder="1" applyAlignment="1">
      <alignment horizontal="center" vertical="center"/>
    </xf>
    <xf numFmtId="0" fontId="35" fillId="28" borderId="95" xfId="0" applyFont="1" applyFill="1" applyBorder="1" applyAlignment="1">
      <alignment horizontal="center" vertical="center"/>
    </xf>
    <xf numFmtId="0" fontId="34" fillId="28" borderId="68" xfId="0" applyFont="1" applyFill="1" applyBorder="1" applyAlignment="1">
      <alignment horizontal="center" vertical="center"/>
    </xf>
    <xf numFmtId="0" fontId="35" fillId="28" borderId="126" xfId="0" applyFont="1" applyFill="1" applyBorder="1" applyAlignment="1">
      <alignment horizontal="center" vertical="center"/>
    </xf>
    <xf numFmtId="202" fontId="35" fillId="28" borderId="60" xfId="0" applyNumberFormat="1" applyFont="1" applyFill="1" applyBorder="1" applyAlignment="1">
      <alignment horizontal="center" vertical="center"/>
    </xf>
    <xf numFmtId="201" fontId="35" fillId="28" borderId="60" xfId="0" applyNumberFormat="1" applyFont="1" applyFill="1" applyBorder="1" applyAlignment="1">
      <alignment horizontal="center" vertical="center"/>
    </xf>
    <xf numFmtId="0" fontId="35" fillId="28" borderId="69" xfId="0" applyFont="1" applyFill="1" applyBorder="1" applyAlignment="1">
      <alignment vertical="center"/>
    </xf>
    <xf numFmtId="201" fontId="35" fillId="27" borderId="99" xfId="0" applyNumberFormat="1" applyFont="1" applyFill="1" applyBorder="1" applyAlignment="1">
      <alignment horizontal="center" vertical="center"/>
    </xf>
    <xf numFmtId="0" fontId="35" fillId="27" borderId="107" xfId="0" applyFont="1" applyFill="1" applyBorder="1" applyAlignment="1">
      <alignment horizontal="center" vertical="center"/>
    </xf>
    <xf numFmtId="0" fontId="35" fillId="27" borderId="107" xfId="0" applyFont="1" applyFill="1" applyBorder="1" applyAlignment="1">
      <alignment vertical="center"/>
    </xf>
    <xf numFmtId="0" fontId="35" fillId="28" borderId="80" xfId="0" applyFont="1" applyFill="1" applyBorder="1" applyAlignment="1" applyProtection="1">
      <alignment horizontal="left" vertical="center"/>
      <protection hidden="1"/>
    </xf>
    <xf numFmtId="0" fontId="35" fillId="28" borderId="94" xfId="0" applyFont="1" applyFill="1" applyBorder="1" applyAlignment="1" applyProtection="1">
      <alignment vertical="center"/>
      <protection hidden="1"/>
    </xf>
    <xf numFmtId="0" fontId="35" fillId="28" borderId="65" xfId="0" applyFont="1" applyFill="1" applyBorder="1" applyAlignment="1" applyProtection="1">
      <alignment vertical="center"/>
      <protection hidden="1"/>
    </xf>
    <xf numFmtId="201" fontId="35" fillId="28" borderId="68" xfId="0" applyNumberFormat="1" applyFont="1" applyFill="1" applyBorder="1" applyAlignment="1">
      <alignment horizontal="center" vertical="center"/>
    </xf>
    <xf numFmtId="0" fontId="35" fillId="28" borderId="66" xfId="0" applyFont="1" applyFill="1" applyBorder="1" applyAlignment="1" applyProtection="1">
      <alignment horizontal="center" vertical="center"/>
      <protection hidden="1"/>
    </xf>
    <xf numFmtId="0" fontId="35" fillId="28" borderId="66" xfId="0" applyFont="1" applyFill="1" applyBorder="1" applyAlignment="1" applyProtection="1">
      <alignment vertical="center"/>
      <protection hidden="1"/>
    </xf>
    <xf numFmtId="0" fontId="35" fillId="28" borderId="95" xfId="0" applyFont="1" applyFill="1" applyBorder="1" applyAlignment="1" applyProtection="1">
      <alignment vertical="center"/>
      <protection hidden="1"/>
    </xf>
    <xf numFmtId="0" fontId="35" fillId="28" borderId="85" xfId="0" applyFont="1" applyFill="1" applyBorder="1" applyAlignment="1" applyProtection="1">
      <alignment horizontal="left" vertical="center"/>
      <protection hidden="1"/>
    </xf>
    <xf numFmtId="0" fontId="35" fillId="28" borderId="35" xfId="0" applyFont="1" applyFill="1" applyBorder="1" applyAlignment="1" applyProtection="1">
      <alignment vertical="center"/>
      <protection hidden="1"/>
    </xf>
    <xf numFmtId="0" fontId="35" fillId="28" borderId="59" xfId="0" applyFont="1" applyFill="1" applyBorder="1" applyAlignment="1" applyProtection="1">
      <alignment vertical="center"/>
      <protection hidden="1"/>
    </xf>
    <xf numFmtId="0" fontId="35" fillId="28" borderId="23" xfId="0" applyFont="1" applyFill="1" applyBorder="1" applyAlignment="1" applyProtection="1">
      <alignment horizontal="center" vertical="center"/>
      <protection hidden="1"/>
    </xf>
    <xf numFmtId="0" fontId="35" fillId="28" borderId="23" xfId="0" applyFont="1" applyFill="1" applyBorder="1" applyAlignment="1" applyProtection="1">
      <alignment vertical="center"/>
      <protection hidden="1"/>
    </xf>
    <xf numFmtId="0" fontId="35" fillId="28" borderId="70" xfId="0" applyFont="1" applyFill="1" applyBorder="1" applyAlignment="1" applyProtection="1">
      <alignment vertical="center"/>
      <protection hidden="1"/>
    </xf>
    <xf numFmtId="201" fontId="35" fillId="28" borderId="83" xfId="0" applyNumberFormat="1" applyFont="1" applyFill="1" applyBorder="1" applyAlignment="1">
      <alignment horizontal="center" vertical="center"/>
    </xf>
    <xf numFmtId="0" fontId="35" fillId="28" borderId="91" xfId="0" applyFont="1" applyFill="1" applyBorder="1" applyAlignment="1">
      <alignment horizontal="center" vertical="center"/>
    </xf>
    <xf numFmtId="0" fontId="34" fillId="26" borderId="83" xfId="0" applyFont="1" applyFill="1" applyBorder="1" applyAlignment="1">
      <alignment horizontal="center" vertical="center"/>
    </xf>
    <xf numFmtId="0" fontId="35" fillId="28" borderId="91" xfId="0" applyFont="1" applyFill="1" applyBorder="1" applyAlignment="1">
      <alignment vertical="center"/>
    </xf>
    <xf numFmtId="0" fontId="35" fillId="28" borderId="76" xfId="0" applyFont="1" applyFill="1" applyBorder="1" applyAlignment="1">
      <alignment vertical="center"/>
    </xf>
    <xf numFmtId="0" fontId="34" fillId="0" borderId="127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34" fillId="0" borderId="128" xfId="0" applyFont="1" applyFill="1" applyBorder="1" applyAlignment="1">
      <alignment horizontal="center" vertical="center" wrapText="1"/>
    </xf>
    <xf numFmtId="0" fontId="34" fillId="0" borderId="75" xfId="0" applyFont="1" applyFill="1" applyBorder="1" applyAlignment="1">
      <alignment horizontal="center" vertical="center" wrapText="1"/>
    </xf>
    <xf numFmtId="0" fontId="34" fillId="29" borderId="129" xfId="0" applyFont="1" applyFill="1" applyBorder="1" applyAlignment="1">
      <alignment horizontal="center" vertical="center"/>
    </xf>
    <xf numFmtId="0" fontId="34" fillId="29" borderId="78" xfId="0" applyFont="1" applyFill="1" applyBorder="1" applyAlignment="1">
      <alignment horizontal="center" vertical="center"/>
    </xf>
    <xf numFmtId="0" fontId="34" fillId="29" borderId="101" xfId="0" applyFont="1" applyFill="1" applyBorder="1" applyAlignment="1">
      <alignment horizontal="center" vertical="center"/>
    </xf>
    <xf numFmtId="0" fontId="34" fillId="0" borderId="128" xfId="0" applyFont="1" applyFill="1" applyBorder="1" applyAlignment="1">
      <alignment horizontal="center" vertical="center"/>
    </xf>
    <xf numFmtId="0" fontId="34" fillId="0" borderId="75" xfId="0" applyFont="1" applyFill="1" applyBorder="1" applyAlignment="1">
      <alignment horizontal="center" vertical="center"/>
    </xf>
    <xf numFmtId="0" fontId="34" fillId="0" borderId="130" xfId="0" applyFont="1" applyFill="1" applyBorder="1" applyAlignment="1">
      <alignment horizontal="center" vertical="center"/>
    </xf>
    <xf numFmtId="0" fontId="34" fillId="0" borderId="120" xfId="0" applyFont="1" applyFill="1" applyBorder="1" applyAlignment="1">
      <alignment horizontal="center" vertical="center" wrapText="1"/>
    </xf>
    <xf numFmtId="0" fontId="34" fillId="0" borderId="121" xfId="0" applyFont="1" applyFill="1" applyBorder="1" applyAlignment="1">
      <alignment horizontal="center" vertical="center" wrapText="1"/>
    </xf>
    <xf numFmtId="0" fontId="34" fillId="0" borderId="122" xfId="0" applyFont="1" applyFill="1" applyBorder="1" applyAlignment="1">
      <alignment horizontal="center" vertical="center" wrapText="1"/>
    </xf>
    <xf numFmtId="0" fontId="34" fillId="0" borderId="56" xfId="0" applyFont="1" applyFill="1" applyBorder="1" applyAlignment="1">
      <alignment horizontal="center" vertical="center" wrapText="1"/>
    </xf>
    <xf numFmtId="0" fontId="34" fillId="0" borderId="131" xfId="0" applyFont="1" applyFill="1" applyBorder="1" applyAlignment="1">
      <alignment horizontal="center" vertical="center" wrapText="1"/>
    </xf>
    <xf numFmtId="0" fontId="34" fillId="0" borderId="132" xfId="0" applyFont="1" applyFill="1" applyBorder="1" applyAlignment="1">
      <alignment horizontal="center" vertical="center" wrapText="1"/>
    </xf>
    <xf numFmtId="0" fontId="34" fillId="0" borderId="133" xfId="0" applyFont="1" applyFill="1" applyBorder="1" applyAlignment="1">
      <alignment horizontal="center" vertical="center" wrapText="1"/>
    </xf>
    <xf numFmtId="0" fontId="34" fillId="0" borderId="101" xfId="0" applyFont="1" applyFill="1" applyBorder="1" applyAlignment="1">
      <alignment horizontal="center" vertical="center" wrapText="1"/>
    </xf>
    <xf numFmtId="0" fontId="34" fillId="0" borderId="111" xfId="0" applyFont="1" applyFill="1" applyBorder="1" applyAlignment="1">
      <alignment horizontal="center" vertical="center"/>
    </xf>
    <xf numFmtId="0" fontId="34" fillId="0" borderId="128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130" xfId="0" applyFont="1" applyBorder="1" applyAlignment="1">
      <alignment horizontal="center" vertical="center"/>
    </xf>
    <xf numFmtId="0" fontId="34" fillId="0" borderId="134" xfId="0" applyFont="1" applyFill="1" applyBorder="1" applyAlignment="1">
      <alignment horizontal="center" vertical="center"/>
    </xf>
    <xf numFmtId="0" fontId="34" fillId="0" borderId="135" xfId="0" applyFont="1" applyFill="1" applyBorder="1" applyAlignment="1">
      <alignment horizontal="center" vertical="center"/>
    </xf>
    <xf numFmtId="0" fontId="34" fillId="0" borderId="136" xfId="0" applyFont="1" applyFill="1" applyBorder="1" applyAlignment="1">
      <alignment horizontal="center" vertical="center"/>
    </xf>
    <xf numFmtId="0" fontId="34" fillId="0" borderId="137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112" xfId="0" applyFont="1" applyFill="1" applyBorder="1" applyAlignment="1">
      <alignment horizontal="center" vertical="center"/>
    </xf>
    <xf numFmtId="0" fontId="34" fillId="0" borderId="138" xfId="0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/>
    </xf>
    <xf numFmtId="0" fontId="34" fillId="0" borderId="139" xfId="0" applyFont="1" applyFill="1" applyBorder="1" applyAlignment="1">
      <alignment horizontal="center" vertical="center"/>
    </xf>
    <xf numFmtId="0" fontId="34" fillId="0" borderId="134" xfId="0" applyFont="1" applyFill="1" applyBorder="1" applyAlignment="1" applyProtection="1">
      <alignment horizontal="center" vertical="center" wrapText="1"/>
      <protection hidden="1"/>
    </xf>
    <xf numFmtId="0" fontId="34" fillId="0" borderId="135" xfId="0" applyFont="1" applyFill="1" applyBorder="1" applyAlignment="1" applyProtection="1">
      <alignment horizontal="center" vertical="center" wrapText="1"/>
      <protection hidden="1"/>
    </xf>
    <xf numFmtId="0" fontId="34" fillId="0" borderId="136" xfId="0" applyFont="1" applyFill="1" applyBorder="1" applyAlignment="1" applyProtection="1">
      <alignment horizontal="center" vertical="center" wrapText="1"/>
      <protection hidden="1"/>
    </xf>
    <xf numFmtId="0" fontId="34" fillId="0" borderId="137" xfId="0" applyFont="1" applyFill="1" applyBorder="1" applyAlignment="1" applyProtection="1">
      <alignment horizontal="center" vertical="center" wrapText="1"/>
      <protection hidden="1"/>
    </xf>
    <xf numFmtId="0" fontId="34" fillId="0" borderId="0" xfId="0" applyFont="1" applyFill="1" applyBorder="1" applyAlignment="1" applyProtection="1">
      <alignment horizontal="center" vertical="center" wrapText="1"/>
      <protection hidden="1"/>
    </xf>
    <xf numFmtId="0" fontId="34" fillId="0" borderId="112" xfId="0" applyFont="1" applyFill="1" applyBorder="1" applyAlignment="1" applyProtection="1">
      <alignment horizontal="center" vertical="center" wrapText="1"/>
      <protection hidden="1"/>
    </xf>
    <xf numFmtId="0" fontId="34" fillId="0" borderId="138" xfId="0" applyFont="1" applyFill="1" applyBorder="1" applyAlignment="1" applyProtection="1">
      <alignment horizontal="center" vertical="center" wrapText="1"/>
      <protection hidden="1"/>
    </xf>
    <xf numFmtId="0" fontId="34" fillId="0" borderId="49" xfId="0" applyFont="1" applyFill="1" applyBorder="1" applyAlignment="1" applyProtection="1">
      <alignment horizontal="center" vertical="center" wrapText="1"/>
      <protection hidden="1"/>
    </xf>
    <xf numFmtId="0" fontId="34" fillId="0" borderId="139" xfId="0" applyFont="1" applyFill="1" applyBorder="1" applyAlignment="1" applyProtection="1">
      <alignment horizontal="center" vertical="center" wrapText="1"/>
      <protection hidden="1"/>
    </xf>
    <xf numFmtId="0" fontId="34" fillId="0" borderId="130" xfId="0" applyFont="1" applyFill="1" applyBorder="1" applyAlignment="1">
      <alignment horizontal="center" vertical="center" wrapText="1"/>
    </xf>
    <xf numFmtId="0" fontId="34" fillId="0" borderId="134" xfId="0" applyFont="1" applyFill="1" applyBorder="1" applyAlignment="1">
      <alignment horizontal="center" vertical="center" wrapText="1"/>
    </xf>
    <xf numFmtId="0" fontId="34" fillId="0" borderId="135" xfId="0" applyFont="1" applyFill="1" applyBorder="1" applyAlignment="1">
      <alignment horizontal="center" vertical="center" wrapText="1"/>
    </xf>
    <xf numFmtId="0" fontId="34" fillId="0" borderId="136" xfId="0" applyFont="1" applyFill="1" applyBorder="1" applyAlignment="1">
      <alignment horizontal="center" vertical="center" wrapText="1"/>
    </xf>
    <xf numFmtId="0" fontId="34" fillId="0" borderId="138" xfId="0" applyFont="1" applyFill="1" applyBorder="1" applyAlignment="1">
      <alignment horizontal="center" vertical="center" wrapText="1"/>
    </xf>
    <xf numFmtId="0" fontId="34" fillId="0" borderId="49" xfId="0" applyFont="1" applyFill="1" applyBorder="1" applyAlignment="1">
      <alignment horizontal="center" vertical="center" wrapText="1"/>
    </xf>
    <xf numFmtId="0" fontId="34" fillId="0" borderId="139" xfId="0" applyFont="1" applyFill="1" applyBorder="1" applyAlignment="1">
      <alignment horizontal="center" vertical="center" wrapText="1"/>
    </xf>
    <xf numFmtId="0" fontId="34" fillId="0" borderId="78" xfId="0" applyFont="1" applyFill="1" applyBorder="1" applyAlignment="1">
      <alignment horizontal="center" vertical="center" wrapText="1"/>
    </xf>
    <xf numFmtId="0" fontId="34" fillId="0" borderId="78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/>
    </xf>
    <xf numFmtId="0" fontId="34" fillId="0" borderId="128" xfId="0" applyFont="1" applyFill="1" applyBorder="1" applyAlignment="1" applyProtection="1">
      <alignment horizontal="center" vertical="center"/>
      <protection hidden="1"/>
    </xf>
    <xf numFmtId="0" fontId="34" fillId="0" borderId="75" xfId="0" applyFont="1" applyFill="1" applyBorder="1" applyAlignment="1" applyProtection="1">
      <alignment horizontal="center" vertical="center"/>
      <protection hidden="1"/>
    </xf>
    <xf numFmtId="0" fontId="35" fillId="0" borderId="76" xfId="0" applyFont="1" applyFill="1" applyBorder="1" applyAlignment="1">
      <alignment horizontal="center" vertical="center"/>
    </xf>
    <xf numFmtId="0" fontId="35" fillId="0" borderId="74" xfId="0" applyFont="1" applyFill="1" applyBorder="1" applyAlignment="1">
      <alignment horizontal="center" vertical="center"/>
    </xf>
    <xf numFmtId="0" fontId="35" fillId="0" borderId="63" xfId="0" applyFont="1" applyFill="1" applyBorder="1" applyAlignment="1">
      <alignment horizontal="center" vertical="center"/>
    </xf>
    <xf numFmtId="0" fontId="35" fillId="27" borderId="85" xfId="0" applyFont="1" applyFill="1" applyBorder="1" applyAlignment="1">
      <alignment horizontal="left" vertical="center" wrapText="1"/>
    </xf>
    <xf numFmtId="0" fontId="35" fillId="27" borderId="35" xfId="0" applyFont="1" applyFill="1" applyBorder="1" applyAlignment="1">
      <alignment horizontal="left" vertical="center" wrapText="1"/>
    </xf>
    <xf numFmtId="0" fontId="35" fillId="27" borderId="61" xfId="0" applyFont="1" applyFill="1" applyBorder="1" applyAlignment="1">
      <alignment horizontal="left" vertical="center" wrapText="1"/>
    </xf>
    <xf numFmtId="0" fontId="34" fillId="0" borderId="129" xfId="0" applyFont="1" applyFill="1" applyBorder="1" applyAlignment="1">
      <alignment horizontal="center" vertical="center" wrapText="1"/>
    </xf>
    <xf numFmtId="0" fontId="34" fillId="0" borderId="140" xfId="0" applyFont="1" applyFill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4" fillId="0" borderId="102" xfId="0" applyFont="1" applyFill="1" applyBorder="1" applyAlignment="1">
      <alignment horizontal="center" vertical="center" wrapText="1"/>
    </xf>
    <xf numFmtId="0" fontId="34" fillId="0" borderId="71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/>
    </xf>
    <xf numFmtId="0" fontId="19" fillId="4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left"/>
    </xf>
    <xf numFmtId="0" fontId="19" fillId="0" borderId="23" xfId="0" applyFont="1" applyFill="1" applyBorder="1" applyAlignment="1">
      <alignment horizontal="left"/>
    </xf>
    <xf numFmtId="0" fontId="19" fillId="0" borderId="24" xfId="0" applyFont="1" applyFill="1" applyBorder="1" applyAlignment="1">
      <alignment horizontal="left"/>
    </xf>
    <xf numFmtId="0" fontId="19" fillId="0" borderId="36" xfId="0" applyFont="1" applyFill="1" applyBorder="1" applyAlignment="1">
      <alignment horizontal="left" vertical="center"/>
    </xf>
    <xf numFmtId="0" fontId="19" fillId="0" borderId="37" xfId="0" applyFont="1" applyFill="1" applyBorder="1" applyAlignment="1">
      <alignment horizontal="left" vertical="center"/>
    </xf>
    <xf numFmtId="0" fontId="19" fillId="0" borderId="38" xfId="0" applyFont="1" applyFill="1" applyBorder="1" applyAlignment="1">
      <alignment horizontal="left" vertical="center"/>
    </xf>
    <xf numFmtId="0" fontId="19" fillId="0" borderId="29" xfId="0" applyFont="1" applyFill="1" applyBorder="1" applyAlignment="1">
      <alignment horizontal="left" vertical="center"/>
    </xf>
    <xf numFmtId="0" fontId="19" fillId="0" borderId="46" xfId="0" applyFont="1" applyFill="1" applyBorder="1" applyAlignment="1">
      <alignment horizontal="left" vertical="center"/>
    </xf>
    <xf numFmtId="0" fontId="19" fillId="0" borderId="30" xfId="0" applyFont="1" applyFill="1" applyBorder="1" applyAlignment="1">
      <alignment horizontal="left" vertical="center"/>
    </xf>
    <xf numFmtId="194" fontId="19" fillId="24" borderId="20" xfId="0" applyNumberFormat="1" applyFont="1" applyFill="1" applyBorder="1" applyAlignment="1">
      <alignment horizontal="center"/>
    </xf>
    <xf numFmtId="194" fontId="19" fillId="24" borderId="21" xfId="0" applyNumberFormat="1" applyFont="1" applyFill="1" applyBorder="1" applyAlignment="1">
      <alignment horizontal="center"/>
    </xf>
    <xf numFmtId="1" fontId="19" fillId="24" borderId="40" xfId="0" applyNumberFormat="1" applyFont="1" applyFill="1" applyBorder="1" applyAlignment="1">
      <alignment horizontal="center"/>
    </xf>
    <xf numFmtId="1" fontId="19" fillId="24" borderId="42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1" xfId="0" applyFont="1" applyBorder="1" applyAlignment="1">
      <alignment horizontal="center" vertical="center"/>
    </xf>
    <xf numFmtId="0" fontId="19" fillId="0" borderId="142" xfId="0" applyFont="1" applyBorder="1" applyAlignment="1">
      <alignment horizontal="center" vertical="center"/>
    </xf>
    <xf numFmtId="0" fontId="19" fillId="0" borderId="143" xfId="0" applyFont="1" applyBorder="1" applyAlignment="1">
      <alignment horizontal="center" vertical="center"/>
    </xf>
    <xf numFmtId="0" fontId="19" fillId="4" borderId="18" xfId="0" applyFont="1" applyFill="1" applyBorder="1" applyAlignment="1">
      <alignment horizontal="center"/>
    </xf>
    <xf numFmtId="0" fontId="19" fillId="4" borderId="19" xfId="0" applyFont="1" applyFill="1" applyBorder="1" applyAlignment="1">
      <alignment horizontal="center"/>
    </xf>
    <xf numFmtId="0" fontId="19" fillId="0" borderId="52" xfId="0" applyFont="1" applyFill="1" applyBorder="1" applyAlignment="1">
      <alignment horizontal="center"/>
    </xf>
    <xf numFmtId="0" fontId="19" fillId="0" borderId="53" xfId="0" applyFont="1" applyFill="1" applyBorder="1" applyAlignment="1">
      <alignment horizontal="center"/>
    </xf>
    <xf numFmtId="0" fontId="19" fillId="0" borderId="54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0" fontId="19" fillId="4" borderId="31" xfId="0" applyFont="1" applyFill="1" applyBorder="1" applyAlignment="1">
      <alignment horizontal="center"/>
    </xf>
    <xf numFmtId="0" fontId="19" fillId="4" borderId="14" xfId="0" applyFont="1" applyFill="1" applyBorder="1" applyAlignment="1">
      <alignment horizontal="center"/>
    </xf>
    <xf numFmtId="0" fontId="19" fillId="0" borderId="141" xfId="0" applyFont="1" applyBorder="1" applyAlignment="1">
      <alignment horizontal="center"/>
    </xf>
    <xf numFmtId="0" fontId="19" fillId="0" borderId="142" xfId="0" applyFont="1" applyBorder="1" applyAlignment="1">
      <alignment horizontal="center"/>
    </xf>
    <xf numFmtId="0" fontId="19" fillId="0" borderId="143" xfId="0" applyFont="1" applyBorder="1" applyAlignment="1">
      <alignment horizontal="center"/>
    </xf>
    <xf numFmtId="0" fontId="19" fillId="0" borderId="22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9" fillId="0" borderId="144" xfId="0" applyFont="1" applyBorder="1" applyAlignment="1">
      <alignment horizontal="left"/>
    </xf>
    <xf numFmtId="0" fontId="19" fillId="0" borderId="63" xfId="0" applyFont="1" applyBorder="1" applyAlignment="1">
      <alignment horizontal="left"/>
    </xf>
    <xf numFmtId="0" fontId="19" fillId="0" borderId="145" xfId="0" applyFont="1" applyBorder="1" applyAlignment="1">
      <alignment horizontal="left"/>
    </xf>
    <xf numFmtId="0" fontId="19" fillId="4" borderId="141" xfId="0" applyFont="1" applyFill="1" applyBorder="1" applyAlignment="1">
      <alignment horizontal="center"/>
    </xf>
    <xf numFmtId="0" fontId="19" fillId="4" borderId="142" xfId="0" applyFont="1" applyFill="1" applyBorder="1" applyAlignment="1">
      <alignment horizontal="center"/>
    </xf>
    <xf numFmtId="0" fontId="19" fillId="4" borderId="143" xfId="0" applyFont="1" applyFill="1" applyBorder="1" applyAlignment="1">
      <alignment horizontal="center"/>
    </xf>
    <xf numFmtId="0" fontId="19" fillId="0" borderId="5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1" fontId="19" fillId="24" borderId="20" xfId="0" applyNumberFormat="1" applyFont="1" applyFill="1" applyBorder="1" applyAlignment="1">
      <alignment horizontal="center"/>
    </xf>
    <xf numFmtId="1" fontId="19" fillId="24" borderId="21" xfId="0" applyNumberFormat="1" applyFont="1" applyFill="1" applyBorder="1" applyAlignment="1">
      <alignment horizontal="center"/>
    </xf>
    <xf numFmtId="1" fontId="19" fillId="24" borderId="36" xfId="0" applyNumberFormat="1" applyFont="1" applyFill="1" applyBorder="1" applyAlignment="1">
      <alignment horizontal="center"/>
    </xf>
    <xf numFmtId="1" fontId="19" fillId="24" borderId="38" xfId="0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 horizontal="left" vertical="center"/>
    </xf>
    <xf numFmtId="0" fontId="23" fillId="0" borderId="31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5" fillId="0" borderId="107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5" fillId="0" borderId="71" xfId="0" applyFont="1" applyFill="1" applyBorder="1" applyAlignment="1">
      <alignment horizontal="center" vertical="center"/>
    </xf>
    <xf numFmtId="0" fontId="35" fillId="0" borderId="126" xfId="0" applyFont="1" applyFill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/>
    </xf>
    <xf numFmtId="0" fontId="35" fillId="0" borderId="61" xfId="0" applyFont="1" applyFill="1" applyBorder="1" applyAlignment="1">
      <alignment vertical="center"/>
    </xf>
    <xf numFmtId="0" fontId="35" fillId="0" borderId="78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28" borderId="83" xfId="0" applyFont="1" applyFill="1" applyBorder="1" applyAlignment="1">
      <alignment horizontal="center" vertical="center"/>
    </xf>
    <xf numFmtId="0" fontId="35" fillId="0" borderId="94" xfId="0" applyFont="1" applyFill="1" applyBorder="1" applyAlignment="1">
      <alignment horizontal="center" vertical="center"/>
    </xf>
    <xf numFmtId="0" fontId="35" fillId="0" borderId="95" xfId="0" applyFont="1" applyFill="1" applyBorder="1" applyAlignment="1">
      <alignment horizontal="center" vertical="center"/>
    </xf>
    <xf numFmtId="0" fontId="35" fillId="0" borderId="68" xfId="0" applyFont="1" applyFill="1" applyBorder="1" applyAlignment="1" applyProtection="1">
      <alignment horizontal="center" vertical="center"/>
      <protection hidden="1" locked="0"/>
    </xf>
    <xf numFmtId="0" fontId="35" fillId="0" borderId="60" xfId="0" applyFont="1" applyFill="1" applyBorder="1" applyAlignment="1" applyProtection="1">
      <alignment horizontal="center" vertical="center"/>
      <protection hidden="1" locked="0"/>
    </xf>
    <xf numFmtId="0" fontId="35" fillId="0" borderId="71" xfId="0" applyFont="1" applyFill="1" applyBorder="1" applyAlignment="1">
      <alignment vertical="center"/>
    </xf>
    <xf numFmtId="0" fontId="35" fillId="0" borderId="66" xfId="0" applyFont="1" applyFill="1" applyBorder="1" applyAlignment="1">
      <alignment vertical="center"/>
    </xf>
    <xf numFmtId="0" fontId="35" fillId="0" borderId="95" xfId="0" applyFont="1" applyFill="1" applyBorder="1" applyAlignment="1">
      <alignment vertical="center"/>
    </xf>
    <xf numFmtId="0" fontId="35" fillId="0" borderId="88" xfId="0" applyFont="1" applyFill="1" applyBorder="1" applyAlignment="1">
      <alignment vertical="center"/>
    </xf>
    <xf numFmtId="0" fontId="35" fillId="0" borderId="60" xfId="0" applyFont="1" applyFill="1" applyBorder="1" applyAlignment="1" applyProtection="1">
      <alignment horizontal="center" vertical="center"/>
      <protection hidden="1"/>
    </xf>
    <xf numFmtId="0" fontId="35" fillId="0" borderId="101" xfId="0" applyFont="1" applyFill="1" applyBorder="1" applyAlignment="1">
      <alignment vertical="center"/>
    </xf>
    <xf numFmtId="0" fontId="35" fillId="0" borderId="63" xfId="0" applyFont="1" applyFill="1" applyBorder="1" applyAlignment="1">
      <alignment vertical="center"/>
    </xf>
    <xf numFmtId="0" fontId="35" fillId="0" borderId="73" xfId="0" applyFont="1" applyFill="1" applyBorder="1" applyAlignment="1">
      <alignment vertical="center"/>
    </xf>
    <xf numFmtId="0" fontId="35" fillId="0" borderId="70" xfId="0" applyFont="1" applyFill="1" applyBorder="1" applyAlignment="1">
      <alignment vertical="center"/>
    </xf>
    <xf numFmtId="0" fontId="35" fillId="28" borderId="70" xfId="0" applyFont="1" applyFill="1" applyBorder="1" applyAlignment="1">
      <alignment vertical="center"/>
    </xf>
    <xf numFmtId="0" fontId="35" fillId="28" borderId="67" xfId="0" applyFont="1" applyFill="1" applyBorder="1" applyAlignment="1">
      <alignment horizontal="center" vertical="center"/>
    </xf>
    <xf numFmtId="0" fontId="34" fillId="28" borderId="64" xfId="0" applyFont="1" applyFill="1" applyBorder="1" applyAlignment="1">
      <alignment horizontal="center" vertical="center"/>
    </xf>
    <xf numFmtId="0" fontId="35" fillId="28" borderId="88" xfId="0" applyFont="1" applyFill="1" applyBorder="1" applyAlignment="1">
      <alignment vertical="center"/>
    </xf>
    <xf numFmtId="0" fontId="34" fillId="26" borderId="64" xfId="0" applyFont="1" applyFill="1" applyBorder="1" applyAlignment="1">
      <alignment horizontal="center" vertical="center"/>
    </xf>
    <xf numFmtId="0" fontId="35" fillId="28" borderId="112" xfId="0" applyFont="1" applyFill="1" applyBorder="1" applyAlignment="1">
      <alignment horizontal="center" vertical="center"/>
    </xf>
    <xf numFmtId="0" fontId="35" fillId="28" borderId="137" xfId="0" applyFont="1" applyFill="1" applyBorder="1" applyAlignment="1">
      <alignment horizontal="center" vertical="center"/>
    </xf>
    <xf numFmtId="0" fontId="35" fillId="28" borderId="74" xfId="0" applyFont="1" applyFill="1" applyBorder="1" applyAlignment="1">
      <alignment horizontal="center" vertical="center"/>
    </xf>
    <xf numFmtId="0" fontId="34" fillId="28" borderId="75" xfId="0" applyFont="1" applyFill="1" applyBorder="1" applyAlignment="1">
      <alignment horizontal="center" vertical="center"/>
    </xf>
    <xf numFmtId="0" fontId="35" fillId="0" borderId="118" xfId="0" applyFont="1" applyFill="1" applyBorder="1" applyAlignment="1">
      <alignment horizontal="center" vertical="center"/>
    </xf>
    <xf numFmtId="0" fontId="35" fillId="27" borderId="35" xfId="0" applyFont="1" applyFill="1" applyBorder="1" applyAlignment="1">
      <alignment horizontal="center" vertical="center"/>
    </xf>
    <xf numFmtId="0" fontId="35" fillId="0" borderId="65" xfId="0" applyFont="1" applyFill="1" applyBorder="1" applyAlignment="1">
      <alignment vertical="center"/>
    </xf>
    <xf numFmtId="0" fontId="35" fillId="0" borderId="85" xfId="0" applyFont="1" applyFill="1" applyBorder="1" applyAlignment="1">
      <alignment vertical="center"/>
    </xf>
    <xf numFmtId="0" fontId="35" fillId="0" borderId="35" xfId="0" applyFont="1" applyFill="1" applyBorder="1" applyAlignment="1">
      <alignment vertical="center"/>
    </xf>
    <xf numFmtId="0" fontId="35" fillId="0" borderId="59" xfId="0" applyFont="1" applyFill="1" applyBorder="1" applyAlignment="1">
      <alignment vertical="center"/>
    </xf>
    <xf numFmtId="0" fontId="35" fillId="28" borderId="72" xfId="0" applyFont="1" applyFill="1" applyBorder="1" applyAlignment="1">
      <alignment vertical="center"/>
    </xf>
    <xf numFmtId="0" fontId="35" fillId="28" borderId="32" xfId="0" applyFont="1" applyFill="1" applyBorder="1" applyAlignment="1">
      <alignment vertical="center"/>
    </xf>
    <xf numFmtId="0" fontId="35" fillId="28" borderId="67" xfId="0" applyFont="1" applyFill="1" applyBorder="1" applyAlignment="1">
      <alignment vertical="center"/>
    </xf>
    <xf numFmtId="0" fontId="35" fillId="28" borderId="64" xfId="0" applyFont="1" applyFill="1" applyBorder="1" applyAlignment="1">
      <alignment horizontal="center" vertical="center"/>
    </xf>
    <xf numFmtId="0" fontId="35" fillId="28" borderId="72" xfId="0" applyFont="1" applyFill="1" applyBorder="1" applyAlignment="1">
      <alignment horizontal="center" vertical="center"/>
    </xf>
    <xf numFmtId="0" fontId="35" fillId="28" borderId="63" xfId="0" applyFont="1" applyFill="1" applyBorder="1" applyAlignment="1">
      <alignment horizontal="center" vertical="center"/>
    </xf>
    <xf numFmtId="0" fontId="35" fillId="28" borderId="101" xfId="0" applyFont="1" applyFill="1" applyBorder="1" applyAlignment="1">
      <alignment vertical="center"/>
    </xf>
    <xf numFmtId="0" fontId="35" fillId="28" borderId="63" xfId="0" applyFont="1" applyFill="1" applyBorder="1" applyAlignment="1">
      <alignment vertical="center"/>
    </xf>
    <xf numFmtId="0" fontId="35" fillId="27" borderId="112" xfId="0" applyFont="1" applyFill="1" applyBorder="1" applyAlignment="1">
      <alignment horizontal="center" vertical="center"/>
    </xf>
    <xf numFmtId="0" fontId="35" fillId="27" borderId="0" xfId="0" applyFont="1" applyFill="1" applyBorder="1" applyAlignment="1">
      <alignment horizontal="center" vertical="center"/>
    </xf>
    <xf numFmtId="0" fontId="35" fillId="27" borderId="74" xfId="0" applyFont="1" applyFill="1" applyBorder="1" applyAlignment="1">
      <alignment horizontal="center" vertical="center"/>
    </xf>
    <xf numFmtId="0" fontId="35" fillId="0" borderId="100" xfId="0" applyFont="1" applyFill="1" applyBorder="1" applyAlignment="1">
      <alignment horizontal="center" vertical="center"/>
    </xf>
    <xf numFmtId="0" fontId="35" fillId="0" borderId="98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vertical="center"/>
    </xf>
    <xf numFmtId="0" fontId="35" fillId="0" borderId="67" xfId="0" applyFont="1" applyFill="1" applyBorder="1" applyAlignment="1">
      <alignment vertical="center"/>
    </xf>
    <xf numFmtId="0" fontId="35" fillId="27" borderId="72" xfId="0" applyFont="1" applyFill="1" applyBorder="1" applyAlignment="1">
      <alignment horizontal="left" vertical="center"/>
    </xf>
    <xf numFmtId="0" fontId="35" fillId="27" borderId="32" xfId="0" applyFont="1" applyFill="1" applyBorder="1" applyAlignment="1">
      <alignment vertical="center"/>
    </xf>
    <xf numFmtId="0" fontId="35" fillId="27" borderId="67" xfId="0" applyFont="1" applyFill="1" applyBorder="1" applyAlignment="1">
      <alignment vertical="center"/>
    </xf>
    <xf numFmtId="0" fontId="35" fillId="27" borderId="72" xfId="0" applyFont="1" applyFill="1" applyBorder="1" applyAlignment="1">
      <alignment vertical="center"/>
    </xf>
    <xf numFmtId="0" fontId="35" fillId="27" borderId="63" xfId="0" applyFont="1" applyFill="1" applyBorder="1" applyAlignment="1">
      <alignment vertical="center"/>
    </xf>
    <xf numFmtId="0" fontId="35" fillId="27" borderId="41" xfId="0" applyFont="1" applyFill="1" applyBorder="1" applyAlignment="1">
      <alignment vertical="center"/>
    </xf>
    <xf numFmtId="0" fontId="35" fillId="27" borderId="109" xfId="0" applyFont="1" applyFill="1" applyBorder="1" applyAlignment="1">
      <alignment vertical="center"/>
    </xf>
    <xf numFmtId="0" fontId="35" fillId="27" borderId="113" xfId="0" applyFont="1" applyFill="1" applyBorder="1" applyAlignment="1">
      <alignment vertical="center"/>
    </xf>
    <xf numFmtId="0" fontId="35" fillId="27" borderId="43" xfId="0" applyFont="1" applyFill="1" applyBorder="1" applyAlignment="1">
      <alignment vertical="center"/>
    </xf>
    <xf numFmtId="0" fontId="35" fillId="29" borderId="32" xfId="0" applyFont="1" applyFill="1" applyBorder="1" applyAlignment="1">
      <alignment vertical="center"/>
    </xf>
    <xf numFmtId="0" fontId="35" fillId="29" borderId="67" xfId="0" applyFont="1" applyFill="1" applyBorder="1" applyAlignment="1">
      <alignment vertical="center"/>
    </xf>
    <xf numFmtId="0" fontId="35" fillId="29" borderId="72" xfId="0" applyFont="1" applyFill="1" applyBorder="1" applyAlignment="1">
      <alignment vertical="center"/>
    </xf>
    <xf numFmtId="0" fontId="35" fillId="29" borderId="63" xfId="0" applyFont="1" applyFill="1" applyBorder="1" applyAlignment="1">
      <alignment vertical="center"/>
    </xf>
    <xf numFmtId="0" fontId="35" fillId="29" borderId="0" xfId="0" applyFont="1" applyFill="1" applyBorder="1" applyAlignment="1">
      <alignment vertical="center"/>
    </xf>
    <xf numFmtId="0" fontId="35" fillId="29" borderId="112" xfId="0" applyFont="1" applyFill="1" applyBorder="1" applyAlignment="1">
      <alignment vertical="center"/>
    </xf>
    <xf numFmtId="0" fontId="35" fillId="29" borderId="137" xfId="0" applyFont="1" applyFill="1" applyBorder="1" applyAlignment="1">
      <alignment vertical="center"/>
    </xf>
    <xf numFmtId="0" fontId="35" fillId="29" borderId="74" xfId="0" applyFont="1" applyFill="1" applyBorder="1" applyAlignment="1">
      <alignment vertical="center"/>
    </xf>
    <xf numFmtId="0" fontId="35" fillId="29" borderId="35" xfId="0" applyFont="1" applyFill="1" applyBorder="1" applyAlignment="1">
      <alignment vertical="center"/>
    </xf>
    <xf numFmtId="0" fontId="35" fillId="29" borderId="61" xfId="0" applyFont="1" applyFill="1" applyBorder="1" applyAlignment="1">
      <alignment vertical="center"/>
    </xf>
    <xf numFmtId="0" fontId="35" fillId="29" borderId="85" xfId="0" applyFont="1" applyFill="1" applyBorder="1" applyAlignment="1">
      <alignment vertical="center"/>
    </xf>
    <xf numFmtId="0" fontId="35" fillId="29" borderId="23" xfId="0" applyFont="1" applyFill="1" applyBorder="1" applyAlignment="1">
      <alignment vertical="center"/>
    </xf>
    <xf numFmtId="0" fontId="35" fillId="29" borderId="34" xfId="0" applyFont="1" applyFill="1" applyBorder="1" applyAlignment="1">
      <alignment vertical="center"/>
    </xf>
    <xf numFmtId="0" fontId="35" fillId="29" borderId="103" xfId="0" applyFont="1" applyFill="1" applyBorder="1" applyAlignment="1">
      <alignment vertical="center"/>
    </xf>
    <xf numFmtId="0" fontId="35" fillId="29" borderId="106" xfId="0" applyFont="1" applyFill="1" applyBorder="1" applyAlignment="1">
      <alignment vertical="center"/>
    </xf>
    <xf numFmtId="0" fontId="35" fillId="29" borderId="53" xfId="0" applyFont="1" applyFill="1" applyBorder="1" applyAlignment="1">
      <alignment vertical="center"/>
    </xf>
    <xf numFmtId="0" fontId="35" fillId="28" borderId="97" xfId="0" applyFont="1" applyFill="1" applyBorder="1" applyAlignment="1">
      <alignment vertical="center"/>
    </xf>
    <xf numFmtId="0" fontId="35" fillId="28" borderId="98" xfId="0" applyFont="1" applyFill="1" applyBorder="1" applyAlignment="1">
      <alignment vertical="center"/>
    </xf>
    <xf numFmtId="0" fontId="35" fillId="28" borderId="96" xfId="0" applyFont="1" applyFill="1" applyBorder="1" applyAlignment="1">
      <alignment vertical="center"/>
    </xf>
    <xf numFmtId="0" fontId="35" fillId="28" borderId="77" xfId="0" applyFont="1" applyFill="1" applyBorder="1" applyAlignment="1">
      <alignment vertical="center"/>
    </xf>
    <xf numFmtId="0" fontId="35" fillId="0" borderId="34" xfId="0" applyFont="1" applyFill="1" applyBorder="1" applyAlignment="1">
      <alignment vertical="center"/>
    </xf>
    <xf numFmtId="0" fontId="35" fillId="0" borderId="103" xfId="0" applyFont="1" applyFill="1" applyBorder="1" applyAlignment="1">
      <alignment vertical="center"/>
    </xf>
    <xf numFmtId="0" fontId="35" fillId="0" borderId="41" xfId="0" applyFont="1" applyFill="1" applyBorder="1" applyAlignment="1">
      <alignment vertical="center"/>
    </xf>
    <xf numFmtId="0" fontId="35" fillId="0" borderId="109" xfId="0" applyFont="1" applyFill="1" applyBorder="1" applyAlignment="1">
      <alignment vertical="center"/>
    </xf>
    <xf numFmtId="0" fontId="35" fillId="0" borderId="34" xfId="0" applyFont="1" applyFill="1" applyBorder="1" applyAlignment="1">
      <alignment horizontal="center" vertical="center"/>
    </xf>
    <xf numFmtId="0" fontId="35" fillId="0" borderId="104" xfId="0" applyFont="1" applyFill="1" applyBorder="1" applyAlignment="1">
      <alignment vertical="center"/>
    </xf>
    <xf numFmtId="0" fontId="35" fillId="0" borderId="41" xfId="0" applyFont="1" applyFill="1" applyBorder="1" applyAlignment="1">
      <alignment horizontal="center" vertical="center"/>
    </xf>
    <xf numFmtId="0" fontId="35" fillId="0" borderId="62" xfId="0" applyFont="1" applyFill="1" applyBorder="1" applyAlignment="1">
      <alignment vertical="center"/>
    </xf>
    <xf numFmtId="0" fontId="35" fillId="28" borderId="34" xfId="0" applyFont="1" applyFill="1" applyBorder="1" applyAlignment="1">
      <alignment vertical="center"/>
    </xf>
    <xf numFmtId="0" fontId="35" fillId="0" borderId="96" xfId="0" applyFont="1" applyFill="1" applyBorder="1" applyAlignment="1">
      <alignment horizontal="center" vertical="center"/>
    </xf>
    <xf numFmtId="0" fontId="35" fillId="0" borderId="97" xfId="0" applyFont="1" applyFill="1" applyBorder="1" applyAlignment="1">
      <alignment horizontal="center" vertical="center"/>
    </xf>
    <xf numFmtId="0" fontId="35" fillId="28" borderId="125" xfId="0" applyFont="1" applyFill="1" applyBorder="1" applyAlignment="1">
      <alignment horizontal="center" vertical="center"/>
    </xf>
    <xf numFmtId="0" fontId="35" fillId="0" borderId="0" xfId="0" applyFont="1" applyFill="1" applyAlignment="1" applyProtection="1">
      <alignment vertical="center"/>
      <protection hidden="1"/>
    </xf>
    <xf numFmtId="0" fontId="35" fillId="28" borderId="59" xfId="0" applyFont="1" applyFill="1" applyBorder="1" applyAlignment="1">
      <alignment horizontal="center" vertical="center"/>
    </xf>
    <xf numFmtId="0" fontId="35" fillId="28" borderId="35" xfId="0" applyFont="1" applyFill="1" applyBorder="1" applyAlignment="1">
      <alignment horizontal="center" vertical="center"/>
    </xf>
    <xf numFmtId="0" fontId="35" fillId="27" borderId="85" xfId="0" applyFont="1" applyFill="1" applyBorder="1" applyAlignment="1" applyProtection="1">
      <alignment horizontal="left" vertical="center"/>
      <protection hidden="1"/>
    </xf>
    <xf numFmtId="0" fontId="35" fillId="27" borderId="35" xfId="0" applyFont="1" applyFill="1" applyBorder="1" applyAlignment="1" applyProtection="1">
      <alignment vertical="center"/>
      <protection hidden="1"/>
    </xf>
    <xf numFmtId="0" fontId="35" fillId="27" borderId="59" xfId="0" applyFont="1" applyFill="1" applyBorder="1" applyAlignment="1" applyProtection="1">
      <alignment vertical="center"/>
      <protection hidden="1"/>
    </xf>
    <xf numFmtId="0" fontId="35" fillId="27" borderId="23" xfId="0" applyFont="1" applyFill="1" applyBorder="1" applyAlignment="1" applyProtection="1">
      <alignment horizontal="center" vertical="center"/>
      <protection hidden="1"/>
    </xf>
    <xf numFmtId="0" fontId="35" fillId="27" borderId="23" xfId="0" applyFont="1" applyFill="1" applyBorder="1" applyAlignment="1" applyProtection="1">
      <alignment vertical="center"/>
      <protection hidden="1"/>
    </xf>
    <xf numFmtId="0" fontId="35" fillId="27" borderId="70" xfId="0" applyFont="1" applyFill="1" applyBorder="1" applyAlignment="1" applyProtection="1">
      <alignment vertical="center"/>
      <protection hidden="1"/>
    </xf>
    <xf numFmtId="0" fontId="35" fillId="27" borderId="69" xfId="0" applyFont="1" applyFill="1" applyBorder="1" applyAlignment="1">
      <alignment horizontal="center" vertical="center"/>
    </xf>
    <xf numFmtId="0" fontId="35" fillId="27" borderId="69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2" fillId="0" borderId="52" xfId="0" applyFont="1" applyBorder="1" applyAlignment="1">
      <alignment horizontal="center" vertical="center"/>
    </xf>
    <xf numFmtId="0" fontId="31" fillId="0" borderId="33" xfId="0" applyFont="1" applyBorder="1" applyAlignment="1">
      <alignment horizontal="left" vertical="center"/>
    </xf>
    <xf numFmtId="0" fontId="31" fillId="0" borderId="146" xfId="0" applyFont="1" applyBorder="1" applyAlignment="1">
      <alignment horizontal="left" vertical="center"/>
    </xf>
    <xf numFmtId="0" fontId="31" fillId="0" borderId="20" xfId="0" applyFont="1" applyBorder="1" applyAlignment="1">
      <alignment horizontal="left" vertical="center"/>
    </xf>
    <xf numFmtId="0" fontId="31" fillId="0" borderId="21" xfId="0" applyFont="1" applyBorder="1" applyAlignment="1">
      <alignment horizontal="left" vertical="center"/>
    </xf>
    <xf numFmtId="0" fontId="32" fillId="0" borderId="17" xfId="0" applyFont="1" applyBorder="1" applyAlignment="1">
      <alignment vertical="center"/>
    </xf>
    <xf numFmtId="0" fontId="32" fillId="0" borderId="47" xfId="0" applyFont="1" applyBorder="1" applyAlignment="1">
      <alignment horizontal="center" vertical="center"/>
    </xf>
    <xf numFmtId="0" fontId="31" fillId="0" borderId="40" xfId="0" applyFont="1" applyBorder="1" applyAlignment="1">
      <alignment horizontal="left" vertical="center"/>
    </xf>
    <xf numFmtId="0" fontId="31" fillId="0" borderId="42" xfId="0" applyFont="1" applyBorder="1" applyAlignment="1">
      <alignment horizontal="left" vertical="center"/>
    </xf>
    <xf numFmtId="0" fontId="32" fillId="0" borderId="25" xfId="0" applyFont="1" applyBorder="1" applyAlignment="1">
      <alignment vertical="center"/>
    </xf>
    <xf numFmtId="0" fontId="35" fillId="0" borderId="119" xfId="0" applyFont="1" applyFill="1" applyBorder="1" applyAlignment="1">
      <alignment horizontal="center" vertical="center"/>
    </xf>
    <xf numFmtId="0" fontId="35" fillId="28" borderId="72" xfId="0" applyFont="1" applyFill="1" applyBorder="1" applyAlignment="1">
      <alignment horizontal="left" vertical="center"/>
    </xf>
    <xf numFmtId="0" fontId="34" fillId="0" borderId="147" xfId="0" applyFont="1" applyFill="1" applyBorder="1" applyAlignment="1" applyProtection="1">
      <alignment horizontal="center" vertical="center" wrapText="1"/>
      <protection hidden="1"/>
    </xf>
    <xf numFmtId="0" fontId="34" fillId="0" borderId="148" xfId="0" applyFont="1" applyFill="1" applyBorder="1" applyAlignment="1" applyProtection="1">
      <alignment horizontal="center" vertical="center" wrapText="1"/>
      <protection hidden="1"/>
    </xf>
    <xf numFmtId="0" fontId="35" fillId="0" borderId="83" xfId="0" applyFont="1" applyFill="1" applyBorder="1" applyAlignment="1" applyProtection="1">
      <alignment horizontal="center" vertical="center"/>
      <protection hidden="1"/>
    </xf>
    <xf numFmtId="0" fontId="35" fillId="0" borderId="33" xfId="0" applyFont="1" applyFill="1" applyBorder="1" applyAlignment="1" applyProtection="1">
      <alignment vertical="center"/>
      <protection hidden="1"/>
    </xf>
    <xf numFmtId="0" fontId="35" fillId="0" borderId="34" xfId="0" applyFont="1" applyFill="1" applyBorder="1" applyAlignment="1" applyProtection="1">
      <alignment vertical="center"/>
      <protection hidden="1"/>
    </xf>
    <xf numFmtId="0" fontId="35" fillId="0" borderId="103" xfId="0" applyFont="1" applyFill="1" applyBorder="1" applyAlignment="1" applyProtection="1">
      <alignment vertical="center"/>
      <protection hidden="1"/>
    </xf>
    <xf numFmtId="0" fontId="35" fillId="0" borderId="105" xfId="0" applyFont="1" applyFill="1" applyBorder="1" applyAlignment="1" applyProtection="1">
      <alignment horizontal="center" vertical="center" wrapText="1"/>
      <protection hidden="1"/>
    </xf>
    <xf numFmtId="0" fontId="34" fillId="25" borderId="105" xfId="0" applyFont="1" applyFill="1" applyBorder="1" applyAlignment="1">
      <alignment horizontal="center" vertical="center"/>
    </xf>
    <xf numFmtId="0" fontId="35" fillId="0" borderId="102" xfId="0" applyFont="1" applyFill="1" applyBorder="1" applyAlignment="1">
      <alignment vertical="center"/>
    </xf>
    <xf numFmtId="0" fontId="35" fillId="0" borderId="53" xfId="0" applyFont="1" applyFill="1" applyBorder="1" applyAlignment="1">
      <alignment vertical="center"/>
    </xf>
    <xf numFmtId="0" fontId="35" fillId="0" borderId="114" xfId="0" applyFont="1" applyFill="1" applyBorder="1" applyAlignment="1">
      <alignment vertical="center"/>
    </xf>
    <xf numFmtId="0" fontId="35" fillId="0" borderId="40" xfId="0" applyFont="1" applyFill="1" applyBorder="1" applyAlignment="1" applyProtection="1">
      <alignment vertical="center"/>
      <protection hidden="1"/>
    </xf>
    <xf numFmtId="0" fontId="35" fillId="0" borderId="41" xfId="0" applyFont="1" applyFill="1" applyBorder="1" applyAlignment="1" applyProtection="1">
      <alignment vertical="center"/>
      <protection hidden="1"/>
    </xf>
    <xf numFmtId="0" fontId="35" fillId="0" borderId="109" xfId="0" applyFont="1" applyFill="1" applyBorder="1" applyAlignment="1" applyProtection="1">
      <alignment vertical="center"/>
      <protection hidden="1"/>
    </xf>
    <xf numFmtId="0" fontId="35" fillId="0" borderId="108" xfId="0" applyFont="1" applyFill="1" applyBorder="1" applyAlignment="1" applyProtection="1">
      <alignment horizontal="center" vertical="center"/>
      <protection hidden="1"/>
    </xf>
    <xf numFmtId="0" fontId="35" fillId="0" borderId="117" xfId="0" applyFont="1" applyFill="1" applyBorder="1" applyAlignment="1">
      <alignment vertical="center"/>
    </xf>
    <xf numFmtId="0" fontId="35" fillId="28" borderId="0" xfId="0" applyFont="1" applyFill="1" applyBorder="1" applyAlignment="1">
      <alignment vertical="center"/>
    </xf>
    <xf numFmtId="0" fontId="35" fillId="28" borderId="112" xfId="0" applyFont="1" applyFill="1" applyBorder="1" applyAlignment="1">
      <alignment vertical="center"/>
    </xf>
    <xf numFmtId="0" fontId="35" fillId="28" borderId="75" xfId="0" applyFont="1" applyFill="1" applyBorder="1" applyAlignment="1">
      <alignment horizontal="center" vertical="center"/>
    </xf>
    <xf numFmtId="0" fontId="35" fillId="28" borderId="101" xfId="0" applyFont="1" applyFill="1" applyBorder="1" applyAlignment="1">
      <alignment horizontal="center" vertical="center"/>
    </xf>
    <xf numFmtId="0" fontId="34" fillId="0" borderId="102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73;&#1083;&#1080;&#1094;&#1072;%20&#1074;&#1093;&#1086;&#1076;&#1086;&#1074;%20&#1090;&#1077;&#1088;&#1084;&#1080;&#1085;&#1072;&#1083;&#1072;%20&#1069;&#1050;&#1056;&#1040;%20217%2003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Доступные дискретные сигналы"/>
      <sheetName val="Защиты по объектам"/>
      <sheetName val="Табл. сигнал."/>
      <sheetName val="Матрица"/>
      <sheetName val="Матрица входов"/>
      <sheetName val="Блок дискр. сигналов"/>
      <sheetName val="Блок питания (2)"/>
      <sheetName val="Вых.цепи"/>
      <sheetName val="Блок анал.сигналов (lib)"/>
      <sheetName val="Блок анал.сигн."/>
      <sheetName val="Блок реле"/>
      <sheetName val="Табл вв-выв защ"/>
      <sheetName val="Блок питания"/>
      <sheetName val="Состав кассет"/>
      <sheetName val="Библ блоков"/>
      <sheetName val="Служебный"/>
      <sheetName val="Табл.анал.сигналов"/>
      <sheetName val="Прогрм.вычис.цепи"/>
      <sheetName val="Цепи пост.тока"/>
      <sheetName val="Список сигналов АСУ"/>
      <sheetName val="Библ вспом блоков"/>
      <sheetName val="DV-IDENTITY-0"/>
    </sheetNames>
    <sheetDataSet>
      <sheetData sheetId="10">
        <row r="2">
          <cell r="D2" t="str">
            <v>Y</v>
          </cell>
          <cell r="E2" t="str">
            <v>I </v>
          </cell>
        </row>
        <row r="14">
          <cell r="D14" t="str">
            <v>Y</v>
          </cell>
          <cell r="E14" t="str">
            <v>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19"/>
  <sheetViews>
    <sheetView showGridLines="0" view="pageBreakPreview" zoomScaleSheetLayoutView="100" zoomScalePageLayoutView="0" workbookViewId="0" topLeftCell="A1">
      <selection activeCell="D13" sqref="D13:D14"/>
    </sheetView>
  </sheetViews>
  <sheetFormatPr defaultColWidth="9.140625" defaultRowHeight="12.75"/>
  <cols>
    <col min="1" max="1" width="12.140625" style="102" customWidth="1"/>
    <col min="2" max="2" width="24.140625" style="102" bestFit="1" customWidth="1"/>
    <col min="3" max="3" width="23.00390625" style="102" customWidth="1"/>
    <col min="4" max="4" width="17.7109375" style="102" bestFit="1" customWidth="1"/>
    <col min="5" max="5" width="12.421875" style="102" customWidth="1"/>
    <col min="6" max="6" width="13.00390625" style="102" bestFit="1" customWidth="1"/>
    <col min="7" max="7" width="17.7109375" style="102" customWidth="1"/>
    <col min="8" max="8" width="13.8515625" style="102" customWidth="1"/>
    <col min="9" max="16384" width="9.140625" style="102" customWidth="1"/>
  </cols>
  <sheetData>
    <row r="1" spans="1:9" ht="102" customHeight="1">
      <c r="A1" s="104"/>
      <c r="B1" s="105"/>
      <c r="C1" s="105"/>
      <c r="D1" s="105"/>
      <c r="E1" s="105"/>
      <c r="F1" s="105"/>
      <c r="G1" s="105"/>
      <c r="H1" s="106"/>
      <c r="I1" s="107"/>
    </row>
    <row r="2" spans="1:9" ht="25.5">
      <c r="A2" s="108"/>
      <c r="B2" s="432" t="s">
        <v>8</v>
      </c>
      <c r="C2" s="432"/>
      <c r="D2" s="432"/>
      <c r="E2" s="432"/>
      <c r="F2" s="432"/>
      <c r="G2" s="432"/>
      <c r="H2" s="109"/>
      <c r="I2" s="107"/>
    </row>
    <row r="3" spans="1:9" ht="12.75">
      <c r="A3" s="108"/>
      <c r="B3" s="107"/>
      <c r="C3" s="107"/>
      <c r="D3" s="107"/>
      <c r="E3" s="107"/>
      <c r="F3" s="107"/>
      <c r="G3" s="107"/>
      <c r="H3" s="109"/>
      <c r="I3" s="107"/>
    </row>
    <row r="4" spans="1:9" ht="25.5">
      <c r="A4" s="108"/>
      <c r="B4" s="432"/>
      <c r="C4" s="432"/>
      <c r="D4" s="432"/>
      <c r="E4" s="432"/>
      <c r="F4" s="432"/>
      <c r="G4" s="432"/>
      <c r="H4" s="109"/>
      <c r="I4" s="107"/>
    </row>
    <row r="5" spans="1:9" ht="12.75">
      <c r="A5" s="108"/>
      <c r="B5" s="107"/>
      <c r="C5" s="107"/>
      <c r="D5" s="107"/>
      <c r="E5" s="107"/>
      <c r="F5" s="107"/>
      <c r="G5" s="107"/>
      <c r="H5" s="109"/>
      <c r="I5" s="107"/>
    </row>
    <row r="6" spans="1:9" ht="12.75">
      <c r="A6" s="108"/>
      <c r="H6" s="109"/>
      <c r="I6" s="107"/>
    </row>
    <row r="7" spans="1:9" ht="12.75">
      <c r="A7" s="108"/>
      <c r="B7" s="107"/>
      <c r="C7" s="107"/>
      <c r="D7" s="107"/>
      <c r="E7" s="107"/>
      <c r="F7" s="107"/>
      <c r="G7" s="107"/>
      <c r="H7" s="109"/>
      <c r="I7" s="107"/>
    </row>
    <row r="8" spans="1:9" ht="12.75">
      <c r="A8" s="108"/>
      <c r="H8" s="109"/>
      <c r="I8" s="107"/>
    </row>
    <row r="9" spans="1:9" ht="12.75">
      <c r="A9" s="108"/>
      <c r="B9" s="107"/>
      <c r="C9" s="107"/>
      <c r="D9" s="107"/>
      <c r="E9" s="107"/>
      <c r="F9" s="107"/>
      <c r="G9" s="107"/>
      <c r="H9" s="109"/>
      <c r="I9" s="107"/>
    </row>
    <row r="10" spans="1:9" ht="13.5" thickBot="1">
      <c r="A10" s="108"/>
      <c r="B10" s="107"/>
      <c r="C10" s="107"/>
      <c r="D10" s="107"/>
      <c r="E10" s="107"/>
      <c r="F10" s="107"/>
      <c r="G10" s="107"/>
      <c r="H10" s="109"/>
      <c r="I10" s="107"/>
    </row>
    <row r="11" spans="1:9" ht="54">
      <c r="A11" s="108"/>
      <c r="B11" s="110" t="s">
        <v>9</v>
      </c>
      <c r="C11" s="111" t="s">
        <v>10</v>
      </c>
      <c r="D11" s="111" t="s">
        <v>11</v>
      </c>
      <c r="E11" s="111" t="s">
        <v>12</v>
      </c>
      <c r="F11" s="111" t="s">
        <v>13</v>
      </c>
      <c r="G11" s="112" t="s">
        <v>14</v>
      </c>
      <c r="H11" s="109"/>
      <c r="I11" s="107"/>
    </row>
    <row r="12" spans="1:9" ht="18">
      <c r="A12" s="108"/>
      <c r="B12" s="113" t="s">
        <v>15</v>
      </c>
      <c r="C12" s="114" t="s">
        <v>16</v>
      </c>
      <c r="D12" s="115" t="s">
        <v>128</v>
      </c>
      <c r="E12" s="116"/>
      <c r="F12" s="117">
        <v>40646</v>
      </c>
      <c r="G12" s="118"/>
      <c r="H12" s="109"/>
      <c r="I12" s="107"/>
    </row>
    <row r="13" spans="1:9" ht="18">
      <c r="A13" s="108"/>
      <c r="B13" s="113" t="s">
        <v>15</v>
      </c>
      <c r="C13" s="114" t="s">
        <v>17</v>
      </c>
      <c r="D13" s="126" t="s">
        <v>18</v>
      </c>
      <c r="E13" s="114"/>
      <c r="F13" s="117">
        <v>40646</v>
      </c>
      <c r="G13" s="118"/>
      <c r="H13" s="109"/>
      <c r="I13" s="107"/>
    </row>
    <row r="14" spans="1:9" ht="18">
      <c r="A14" s="108"/>
      <c r="B14" s="113" t="s">
        <v>15</v>
      </c>
      <c r="C14" s="114" t="s">
        <v>19</v>
      </c>
      <c r="D14" s="126" t="s">
        <v>20</v>
      </c>
      <c r="E14" s="114"/>
      <c r="F14" s="117">
        <v>40646</v>
      </c>
      <c r="G14" s="118"/>
      <c r="H14" s="109"/>
      <c r="I14" s="107"/>
    </row>
    <row r="15" spans="1:9" ht="18">
      <c r="A15" s="108"/>
      <c r="B15" s="119"/>
      <c r="C15" s="114" t="s">
        <v>21</v>
      </c>
      <c r="D15" s="114"/>
      <c r="E15" s="116"/>
      <c r="F15" s="114"/>
      <c r="G15" s="118"/>
      <c r="H15" s="109"/>
      <c r="I15" s="107"/>
    </row>
    <row r="16" spans="1:9" ht="18">
      <c r="A16" s="108"/>
      <c r="B16" s="119"/>
      <c r="C16" s="114" t="s">
        <v>22</v>
      </c>
      <c r="D16" s="114"/>
      <c r="E16" s="114"/>
      <c r="F16" s="114"/>
      <c r="G16" s="118"/>
      <c r="H16" s="109"/>
      <c r="I16" s="107"/>
    </row>
    <row r="17" spans="1:9" ht="18.75" thickBot="1">
      <c r="A17" s="108"/>
      <c r="B17" s="120"/>
      <c r="C17" s="121" t="s">
        <v>23</v>
      </c>
      <c r="D17" s="121"/>
      <c r="E17" s="121"/>
      <c r="F17" s="121"/>
      <c r="G17" s="122"/>
      <c r="H17" s="109"/>
      <c r="I17" s="107"/>
    </row>
    <row r="18" spans="1:9" ht="144" customHeight="1" thickBot="1">
      <c r="A18" s="123"/>
      <c r="B18" s="124"/>
      <c r="C18" s="124"/>
      <c r="D18" s="124"/>
      <c r="E18" s="124"/>
      <c r="F18" s="124"/>
      <c r="G18" s="124"/>
      <c r="H18" s="125"/>
      <c r="I18" s="107"/>
    </row>
    <row r="19" spans="1:8" ht="12.75">
      <c r="A19" s="105"/>
      <c r="B19" s="105"/>
      <c r="C19" s="105"/>
      <c r="D19" s="105"/>
      <c r="E19" s="105"/>
      <c r="F19" s="105"/>
      <c r="G19" s="105"/>
      <c r="H19" s="105"/>
    </row>
  </sheetData>
  <sheetProtection/>
  <mergeCells count="2">
    <mergeCell ref="B4:G4"/>
    <mergeCell ref="B2:G2"/>
  </mergeCells>
  <printOptions horizontalCentered="1" verticalCentered="1"/>
  <pageMargins left="0.984251968503937" right="0.35433070866141736" top="0.1968503937007874" bottom="0.2755905511811024" header="0.1968503937007874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Y131"/>
  <sheetViews>
    <sheetView showGridLines="0" tabSelected="1" zoomScale="85" zoomScaleNormal="85" zoomScaleSheetLayoutView="85" zoomScalePageLayoutView="70" workbookViewId="0" topLeftCell="G19">
      <selection activeCell="O46" sqref="O46"/>
    </sheetView>
  </sheetViews>
  <sheetFormatPr defaultColWidth="9.140625" defaultRowHeight="12.75"/>
  <cols>
    <col min="1" max="1" width="5.8515625" style="139" hidden="1" customWidth="1"/>
    <col min="2" max="2" width="5.28125" style="139" hidden="1" customWidth="1"/>
    <col min="3" max="3" width="11.8515625" style="139" hidden="1" customWidth="1"/>
    <col min="4" max="4" width="0.9921875" style="139" hidden="1" customWidth="1"/>
    <col min="5" max="5" width="13.140625" style="140" hidden="1" customWidth="1"/>
    <col min="6" max="6" width="16.8515625" style="140" hidden="1" customWidth="1"/>
    <col min="7" max="7" width="10.00390625" style="560" customWidth="1"/>
    <col min="8" max="8" width="9.140625" style="560" hidden="1" customWidth="1"/>
    <col min="9" max="9" width="7.7109375" style="560" customWidth="1"/>
    <col min="10" max="10" width="11.57421875" style="560" customWidth="1"/>
    <col min="11" max="11" width="12.8515625" style="667" customWidth="1"/>
    <col min="12" max="12" width="16.7109375" style="560" customWidth="1"/>
    <col min="13" max="13" width="27.57421875" style="667" customWidth="1"/>
    <col min="14" max="14" width="25.8515625" style="560" customWidth="1"/>
    <col min="15" max="15" width="23.7109375" style="560" customWidth="1"/>
    <col min="16" max="16" width="8.7109375" style="560" customWidth="1"/>
    <col min="17" max="17" width="7.8515625" style="560" customWidth="1"/>
    <col min="18" max="18" width="7.57421875" style="560" customWidth="1"/>
    <col min="19" max="19" width="8.140625" style="560" customWidth="1"/>
    <col min="20" max="20" width="13.140625" style="560" customWidth="1"/>
    <col min="21" max="22" width="6.7109375" style="560" customWidth="1"/>
    <col min="23" max="24" width="6.00390625" style="560" customWidth="1"/>
    <col min="25" max="25" width="9.140625" style="560" hidden="1" customWidth="1"/>
    <col min="26" max="16384" width="9.140625" style="560" customWidth="1"/>
  </cols>
  <sheetData>
    <row r="1" spans="7:24" ht="26.25" customHeight="1">
      <c r="G1" s="433" t="s">
        <v>212</v>
      </c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</row>
    <row r="2" spans="7:24" ht="13.5" customHeight="1" thickBot="1">
      <c r="G2" s="103"/>
      <c r="H2" s="103"/>
      <c r="I2" s="103"/>
      <c r="J2" s="103"/>
      <c r="K2" s="127"/>
      <c r="L2" s="103"/>
      <c r="M2" s="127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</row>
    <row r="3" spans="1:25" ht="16.5" thickBot="1" thickTop="1">
      <c r="A3" s="170" t="s">
        <v>155</v>
      </c>
      <c r="B3" s="171"/>
      <c r="C3" s="171"/>
      <c r="D3" s="171"/>
      <c r="E3" s="172"/>
      <c r="F3" s="173"/>
      <c r="G3" s="442" t="s">
        <v>7</v>
      </c>
      <c r="H3" s="443"/>
      <c r="I3" s="443"/>
      <c r="J3" s="434" t="s">
        <v>211</v>
      </c>
      <c r="K3" s="454" t="s">
        <v>0</v>
      </c>
      <c r="L3" s="455"/>
      <c r="M3" s="455"/>
      <c r="N3" s="456"/>
      <c r="O3" s="434" t="s">
        <v>213</v>
      </c>
      <c r="P3" s="434" t="s">
        <v>214</v>
      </c>
      <c r="Q3" s="473" t="s">
        <v>215</v>
      </c>
      <c r="R3" s="474"/>
      <c r="S3" s="475"/>
      <c r="T3" s="434" t="s">
        <v>1</v>
      </c>
      <c r="U3" s="473" t="s">
        <v>2</v>
      </c>
      <c r="V3" s="474"/>
      <c r="W3" s="474"/>
      <c r="X3" s="475"/>
      <c r="Y3" s="563"/>
    </row>
    <row r="4" spans="1:25" ht="16.5" customHeight="1" thickBot="1" thickTop="1">
      <c r="A4" s="174" t="s">
        <v>156</v>
      </c>
      <c r="B4" s="481" t="s">
        <v>171</v>
      </c>
      <c r="C4" s="482"/>
      <c r="D4" s="482"/>
      <c r="E4" s="175" t="s">
        <v>169</v>
      </c>
      <c r="F4" s="176" t="s">
        <v>170</v>
      </c>
      <c r="G4" s="445" t="s">
        <v>210</v>
      </c>
      <c r="H4" s="178" t="s">
        <v>3</v>
      </c>
      <c r="I4" s="447" t="s">
        <v>145</v>
      </c>
      <c r="J4" s="435"/>
      <c r="K4" s="457"/>
      <c r="L4" s="458"/>
      <c r="M4" s="458"/>
      <c r="N4" s="459"/>
      <c r="O4" s="435"/>
      <c r="P4" s="435"/>
      <c r="Q4" s="476"/>
      <c r="R4" s="477"/>
      <c r="S4" s="478"/>
      <c r="T4" s="435"/>
      <c r="U4" s="476"/>
      <c r="V4" s="477"/>
      <c r="W4" s="477"/>
      <c r="X4" s="478"/>
      <c r="Y4" s="563"/>
    </row>
    <row r="5" spans="1:25" ht="16.5" customHeight="1" thickBot="1" thickTop="1">
      <c r="A5" s="174"/>
      <c r="B5" s="207"/>
      <c r="C5" s="168"/>
      <c r="D5" s="145"/>
      <c r="E5" s="175"/>
      <c r="F5" s="176"/>
      <c r="G5" s="446"/>
      <c r="H5" s="178"/>
      <c r="I5" s="448"/>
      <c r="J5" s="472"/>
      <c r="K5" s="460"/>
      <c r="L5" s="461"/>
      <c r="M5" s="461"/>
      <c r="N5" s="462"/>
      <c r="O5" s="472"/>
      <c r="P5" s="472"/>
      <c r="Q5" s="141" t="s">
        <v>218</v>
      </c>
      <c r="R5" s="142" t="s">
        <v>219</v>
      </c>
      <c r="S5" s="180" t="s">
        <v>4</v>
      </c>
      <c r="T5" s="472"/>
      <c r="U5" s="177" t="s">
        <v>216</v>
      </c>
      <c r="V5" s="181" t="s">
        <v>217</v>
      </c>
      <c r="W5" s="179" t="s">
        <v>5</v>
      </c>
      <c r="X5" s="431" t="s">
        <v>6</v>
      </c>
      <c r="Y5" s="563"/>
    </row>
    <row r="6" spans="1:25" ht="12.75" customHeight="1" thickTop="1">
      <c r="A6" s="174">
        <v>1</v>
      </c>
      <c r="B6" s="145" t="s">
        <v>47</v>
      </c>
      <c r="C6" s="485" t="str">
        <f>CONCATENATE('[1]Блок анал.сигн.'!E2,'[1]Блок анал.сигн.'!D2)</f>
        <v>I Y</v>
      </c>
      <c r="D6" s="145"/>
      <c r="E6" s="175" t="s">
        <v>157</v>
      </c>
      <c r="F6" s="176" t="s">
        <v>158</v>
      </c>
      <c r="G6" s="564" t="s">
        <v>146</v>
      </c>
      <c r="H6" s="152"/>
      <c r="I6" s="565">
        <v>5</v>
      </c>
      <c r="J6" s="439" t="s">
        <v>220</v>
      </c>
      <c r="K6" s="216" t="s">
        <v>122</v>
      </c>
      <c r="L6" s="217"/>
      <c r="M6" s="217"/>
      <c r="N6" s="218"/>
      <c r="O6" s="566" t="s">
        <v>136</v>
      </c>
      <c r="P6" s="143" t="s">
        <v>5</v>
      </c>
      <c r="Q6" s="151">
        <v>1</v>
      </c>
      <c r="R6" s="152">
        <v>20</v>
      </c>
      <c r="S6" s="152">
        <v>0.01</v>
      </c>
      <c r="T6" s="154">
        <v>1</v>
      </c>
      <c r="U6" s="182"/>
      <c r="V6" s="152"/>
      <c r="W6" s="152"/>
      <c r="X6" s="143"/>
      <c r="Y6" s="439">
        <v>4</v>
      </c>
    </row>
    <row r="7" spans="1:25" ht="12.75" customHeight="1">
      <c r="A7" s="174">
        <v>2</v>
      </c>
      <c r="B7" s="145" t="s">
        <v>119</v>
      </c>
      <c r="C7" s="486"/>
      <c r="D7" s="145"/>
      <c r="E7" s="183"/>
      <c r="F7" s="184"/>
      <c r="G7" s="155"/>
      <c r="H7" s="144"/>
      <c r="I7" s="229"/>
      <c r="J7" s="440"/>
      <c r="K7" s="219" t="s">
        <v>123</v>
      </c>
      <c r="L7" s="220"/>
      <c r="M7" s="220"/>
      <c r="N7" s="221"/>
      <c r="O7" s="199" t="s">
        <v>151</v>
      </c>
      <c r="P7" s="185" t="s">
        <v>100</v>
      </c>
      <c r="Q7" s="186" t="s">
        <v>100</v>
      </c>
      <c r="R7" s="168" t="s">
        <v>100</v>
      </c>
      <c r="S7" s="168" t="s">
        <v>100</v>
      </c>
      <c r="T7" s="211">
        <v>0.95</v>
      </c>
      <c r="U7" s="188"/>
      <c r="V7" s="168"/>
      <c r="W7" s="168"/>
      <c r="X7" s="185"/>
      <c r="Y7" s="440"/>
    </row>
    <row r="8" spans="1:25" ht="12.75" customHeight="1">
      <c r="A8" s="174">
        <v>3</v>
      </c>
      <c r="B8" s="145" t="s">
        <v>159</v>
      </c>
      <c r="C8" s="487"/>
      <c r="D8" s="145"/>
      <c r="E8" s="183"/>
      <c r="F8" s="184"/>
      <c r="G8" s="155"/>
      <c r="H8" s="144"/>
      <c r="I8" s="229"/>
      <c r="J8" s="440"/>
      <c r="K8" s="266" t="s">
        <v>222</v>
      </c>
      <c r="L8" s="264"/>
      <c r="M8" s="264"/>
      <c r="N8" s="265"/>
      <c r="O8" s="276" t="s">
        <v>221</v>
      </c>
      <c r="P8" s="317" t="s">
        <v>120</v>
      </c>
      <c r="Q8" s="318">
        <v>0</v>
      </c>
      <c r="R8" s="319">
        <v>9999</v>
      </c>
      <c r="S8" s="319">
        <v>0.001</v>
      </c>
      <c r="T8" s="277">
        <v>0</v>
      </c>
      <c r="U8" s="409"/>
      <c r="V8" s="278"/>
      <c r="W8" s="278"/>
      <c r="X8" s="265"/>
      <c r="Y8" s="440"/>
    </row>
    <row r="9" spans="1:25" ht="12.75" customHeight="1" thickBot="1">
      <c r="A9" s="174">
        <v>4</v>
      </c>
      <c r="B9" s="145" t="s">
        <v>47</v>
      </c>
      <c r="C9" s="168" t="str">
        <f>CONCATENATE('[1]Блок анал.сигн.'!E14,'[1]Блок анал.сигн.'!D14)</f>
        <v>UY</v>
      </c>
      <c r="D9" s="189"/>
      <c r="E9" s="208" t="s">
        <v>172</v>
      </c>
      <c r="F9" s="184" t="s">
        <v>160</v>
      </c>
      <c r="G9" s="155"/>
      <c r="H9" s="144"/>
      <c r="I9" s="229"/>
      <c r="J9" s="440"/>
      <c r="K9" s="266" t="s">
        <v>152</v>
      </c>
      <c r="L9" s="264"/>
      <c r="M9" s="264"/>
      <c r="N9" s="265"/>
      <c r="O9" s="276" t="s">
        <v>141</v>
      </c>
      <c r="P9" s="317" t="s">
        <v>120</v>
      </c>
      <c r="Q9" s="318">
        <v>0</v>
      </c>
      <c r="R9" s="319">
        <v>9999</v>
      </c>
      <c r="S9" s="319">
        <v>0.001</v>
      </c>
      <c r="T9" s="353">
        <v>0.01</v>
      </c>
      <c r="U9" s="309"/>
      <c r="V9" s="189"/>
      <c r="W9" s="189"/>
      <c r="X9" s="567"/>
      <c r="Y9" s="167"/>
    </row>
    <row r="10" spans="1:25" ht="12.75" customHeight="1" thickTop="1">
      <c r="A10" s="174">
        <v>9</v>
      </c>
      <c r="B10" s="145" t="s">
        <v>161</v>
      </c>
      <c r="C10" s="145" t="s">
        <v>162</v>
      </c>
      <c r="D10" s="189"/>
      <c r="E10" s="183" t="s">
        <v>163</v>
      </c>
      <c r="F10" s="184" t="s">
        <v>164</v>
      </c>
      <c r="G10" s="564" t="s">
        <v>146</v>
      </c>
      <c r="H10" s="152"/>
      <c r="I10" s="565">
        <v>5</v>
      </c>
      <c r="J10" s="434" t="s">
        <v>223</v>
      </c>
      <c r="K10" s="216" t="s">
        <v>122</v>
      </c>
      <c r="L10" s="217"/>
      <c r="M10" s="217"/>
      <c r="N10" s="218"/>
      <c r="O10" s="566" t="s">
        <v>224</v>
      </c>
      <c r="P10" s="143" t="s">
        <v>5</v>
      </c>
      <c r="Q10" s="151">
        <v>0.04</v>
      </c>
      <c r="R10" s="152">
        <v>20</v>
      </c>
      <c r="S10" s="152">
        <v>0.01</v>
      </c>
      <c r="T10" s="154">
        <v>0.1</v>
      </c>
      <c r="U10" s="182"/>
      <c r="V10" s="152"/>
      <c r="W10" s="152"/>
      <c r="X10" s="143"/>
      <c r="Y10" s="439">
        <v>4</v>
      </c>
    </row>
    <row r="11" spans="1:25" ht="12.75" customHeight="1">
      <c r="A11" s="174">
        <v>10</v>
      </c>
      <c r="B11" s="145"/>
      <c r="C11" s="145" t="s">
        <v>165</v>
      </c>
      <c r="D11" s="189"/>
      <c r="E11" s="175" t="s">
        <v>166</v>
      </c>
      <c r="F11" s="176" t="s">
        <v>167</v>
      </c>
      <c r="G11" s="155"/>
      <c r="H11" s="144"/>
      <c r="I11" s="229"/>
      <c r="J11" s="435"/>
      <c r="K11" s="219" t="s">
        <v>123</v>
      </c>
      <c r="L11" s="220"/>
      <c r="M11" s="220"/>
      <c r="N11" s="221"/>
      <c r="O11" s="199" t="s">
        <v>151</v>
      </c>
      <c r="P11" s="185" t="s">
        <v>100</v>
      </c>
      <c r="Q11" s="186">
        <v>0.5</v>
      </c>
      <c r="R11" s="168">
        <v>1</v>
      </c>
      <c r="S11" s="168">
        <v>0.01</v>
      </c>
      <c r="T11" s="187">
        <v>0.95</v>
      </c>
      <c r="U11" s="188"/>
      <c r="V11" s="168"/>
      <c r="W11" s="168"/>
      <c r="X11" s="185"/>
      <c r="Y11" s="440"/>
    </row>
    <row r="12" spans="1:25" ht="12.75" customHeight="1" thickBot="1">
      <c r="A12" s="212"/>
      <c r="B12" s="168"/>
      <c r="C12" s="168"/>
      <c r="D12" s="213"/>
      <c r="E12" s="214"/>
      <c r="F12" s="215"/>
      <c r="G12" s="568"/>
      <c r="H12" s="198"/>
      <c r="I12" s="569"/>
      <c r="J12" s="435"/>
      <c r="K12" s="386" t="s">
        <v>225</v>
      </c>
      <c r="L12" s="273"/>
      <c r="M12" s="273"/>
      <c r="N12" s="274"/>
      <c r="O12" s="570" t="s">
        <v>226</v>
      </c>
      <c r="P12" s="283" t="s">
        <v>120</v>
      </c>
      <c r="Q12" s="387">
        <v>0</v>
      </c>
      <c r="R12" s="282">
        <v>9999</v>
      </c>
      <c r="S12" s="282">
        <v>0.001</v>
      </c>
      <c r="T12" s="388">
        <v>1</v>
      </c>
      <c r="U12" s="281"/>
      <c r="V12" s="282"/>
      <c r="W12" s="282"/>
      <c r="X12" s="283"/>
      <c r="Y12" s="167"/>
    </row>
    <row r="13" spans="1:25" ht="12.75" customHeight="1" thickBot="1" thickTop="1">
      <c r="A13" s="190">
        <v>11</v>
      </c>
      <c r="B13" s="191" t="s">
        <v>161</v>
      </c>
      <c r="C13" s="191" t="s">
        <v>168</v>
      </c>
      <c r="D13" s="192"/>
      <c r="E13" s="193" t="s">
        <v>157</v>
      </c>
      <c r="F13" s="194" t="s">
        <v>158</v>
      </c>
      <c r="G13" s="564" t="s">
        <v>146</v>
      </c>
      <c r="H13" s="152"/>
      <c r="I13" s="565">
        <v>5</v>
      </c>
      <c r="J13" s="439" t="s">
        <v>227</v>
      </c>
      <c r="K13" s="216" t="s">
        <v>149</v>
      </c>
      <c r="L13" s="217"/>
      <c r="M13" s="217"/>
      <c r="N13" s="218"/>
      <c r="O13" s="566" t="s">
        <v>150</v>
      </c>
      <c r="P13" s="143" t="s">
        <v>5</v>
      </c>
      <c r="Q13" s="151">
        <v>0.1</v>
      </c>
      <c r="R13" s="152">
        <v>5</v>
      </c>
      <c r="S13" s="152">
        <v>0.01</v>
      </c>
      <c r="T13" s="154">
        <v>1</v>
      </c>
      <c r="U13" s="182"/>
      <c r="V13" s="152"/>
      <c r="W13" s="152"/>
      <c r="X13" s="143"/>
      <c r="Y13" s="439">
        <v>4</v>
      </c>
    </row>
    <row r="14" spans="1:25" ht="12.75" customHeight="1">
      <c r="A14" s="195"/>
      <c r="B14" s="195"/>
      <c r="C14" s="195"/>
      <c r="D14" s="195"/>
      <c r="E14" s="196"/>
      <c r="F14" s="196"/>
      <c r="G14" s="155"/>
      <c r="H14" s="144"/>
      <c r="I14" s="229"/>
      <c r="J14" s="440"/>
      <c r="K14" s="219" t="s">
        <v>123</v>
      </c>
      <c r="L14" s="220"/>
      <c r="M14" s="220"/>
      <c r="N14" s="221"/>
      <c r="O14" s="199" t="s">
        <v>124</v>
      </c>
      <c r="P14" s="185" t="s">
        <v>100</v>
      </c>
      <c r="Q14" s="186">
        <v>0.5</v>
      </c>
      <c r="R14" s="168">
        <v>0.9</v>
      </c>
      <c r="S14" s="168">
        <v>0.01</v>
      </c>
      <c r="T14" s="187">
        <v>0.9</v>
      </c>
      <c r="U14" s="188"/>
      <c r="V14" s="168"/>
      <c r="W14" s="168"/>
      <c r="X14" s="185"/>
      <c r="Y14" s="440"/>
    </row>
    <row r="15" spans="1:25" ht="12.75" customHeight="1">
      <c r="A15" s="195"/>
      <c r="B15" s="195"/>
      <c r="C15" s="195"/>
      <c r="D15" s="195"/>
      <c r="E15" s="196"/>
      <c r="F15" s="196"/>
      <c r="G15" s="155"/>
      <c r="H15" s="144"/>
      <c r="I15" s="229"/>
      <c r="J15" s="440"/>
      <c r="K15" s="219" t="s">
        <v>200</v>
      </c>
      <c r="L15" s="220"/>
      <c r="M15" s="220"/>
      <c r="N15" s="221"/>
      <c r="O15" s="199" t="s">
        <v>201</v>
      </c>
      <c r="P15" s="185" t="s">
        <v>100</v>
      </c>
      <c r="Q15" s="186">
        <v>1</v>
      </c>
      <c r="R15" s="168">
        <v>15</v>
      </c>
      <c r="S15" s="168" t="s">
        <v>100</v>
      </c>
      <c r="T15" s="187">
        <v>1</v>
      </c>
      <c r="U15" s="188"/>
      <c r="V15" s="168"/>
      <c r="W15" s="168"/>
      <c r="X15" s="185"/>
      <c r="Y15" s="440"/>
    </row>
    <row r="16" spans="1:25" ht="12.75" customHeight="1">
      <c r="A16" s="195"/>
      <c r="B16" s="195"/>
      <c r="C16" s="195"/>
      <c r="D16" s="195"/>
      <c r="E16" s="196"/>
      <c r="F16" s="196"/>
      <c r="G16" s="155"/>
      <c r="H16" s="144"/>
      <c r="I16" s="229"/>
      <c r="J16" s="440"/>
      <c r="K16" s="219" t="s">
        <v>202</v>
      </c>
      <c r="L16" s="220"/>
      <c r="M16" s="220"/>
      <c r="N16" s="221"/>
      <c r="O16" s="199" t="s">
        <v>203</v>
      </c>
      <c r="P16" s="185" t="s">
        <v>100</v>
      </c>
      <c r="Q16" s="186">
        <v>1</v>
      </c>
      <c r="R16" s="168">
        <v>7</v>
      </c>
      <c r="S16" s="168" t="s">
        <v>100</v>
      </c>
      <c r="T16" s="187">
        <v>1</v>
      </c>
      <c r="U16" s="188"/>
      <c r="V16" s="168"/>
      <c r="W16" s="168"/>
      <c r="X16" s="185"/>
      <c r="Y16" s="440"/>
    </row>
    <row r="17" spans="1:25" ht="12.75" customHeight="1">
      <c r="A17" s="195"/>
      <c r="B17" s="195"/>
      <c r="C17" s="195"/>
      <c r="D17" s="195"/>
      <c r="E17" s="196"/>
      <c r="F17" s="196"/>
      <c r="G17" s="155"/>
      <c r="H17" s="144"/>
      <c r="I17" s="229"/>
      <c r="J17" s="440"/>
      <c r="K17" s="219" t="s">
        <v>204</v>
      </c>
      <c r="L17" s="220"/>
      <c r="M17" s="220"/>
      <c r="N17" s="221"/>
      <c r="O17" s="199" t="s">
        <v>205</v>
      </c>
      <c r="P17" s="185" t="s">
        <v>120</v>
      </c>
      <c r="Q17" s="186">
        <v>0</v>
      </c>
      <c r="R17" s="168">
        <v>200</v>
      </c>
      <c r="S17" s="168">
        <v>0.01</v>
      </c>
      <c r="T17" s="187">
        <v>0</v>
      </c>
      <c r="U17" s="188"/>
      <c r="V17" s="168"/>
      <c r="W17" s="168"/>
      <c r="X17" s="185"/>
      <c r="Y17" s="440"/>
    </row>
    <row r="18" spans="1:25" ht="12.75" customHeight="1" thickBot="1">
      <c r="A18" s="195"/>
      <c r="B18" s="195"/>
      <c r="C18" s="195"/>
      <c r="D18" s="195"/>
      <c r="E18" s="196"/>
      <c r="F18" s="196"/>
      <c r="G18" s="359"/>
      <c r="H18" s="148"/>
      <c r="I18" s="308"/>
      <c r="J18" s="440"/>
      <c r="K18" s="488" t="s">
        <v>228</v>
      </c>
      <c r="L18" s="489"/>
      <c r="M18" s="489"/>
      <c r="N18" s="490"/>
      <c r="O18" s="240" t="s">
        <v>227</v>
      </c>
      <c r="P18" s="241" t="s">
        <v>100</v>
      </c>
      <c r="Q18" s="242">
        <v>0</v>
      </c>
      <c r="R18" s="243">
        <v>1</v>
      </c>
      <c r="S18" s="243" t="s">
        <v>100</v>
      </c>
      <c r="T18" s="244">
        <v>0</v>
      </c>
      <c r="U18" s="270"/>
      <c r="V18" s="271"/>
      <c r="W18" s="271"/>
      <c r="X18" s="247"/>
      <c r="Y18" s="167"/>
    </row>
    <row r="19" spans="1:25" ht="12.75" customHeight="1" thickTop="1">
      <c r="A19" s="195"/>
      <c r="B19" s="195"/>
      <c r="C19" s="195"/>
      <c r="D19" s="195"/>
      <c r="E19" s="196"/>
      <c r="F19" s="196"/>
      <c r="G19" s="564" t="s">
        <v>146</v>
      </c>
      <c r="H19" s="571"/>
      <c r="I19" s="572">
        <v>5</v>
      </c>
      <c r="J19" s="483" t="s">
        <v>173</v>
      </c>
      <c r="K19" s="230" t="s">
        <v>174</v>
      </c>
      <c r="L19" s="231"/>
      <c r="M19" s="231"/>
      <c r="N19" s="232"/>
      <c r="O19" s="157" t="s">
        <v>207</v>
      </c>
      <c r="P19" s="157" t="s">
        <v>206</v>
      </c>
      <c r="Q19" s="160">
        <v>0</v>
      </c>
      <c r="R19" s="161">
        <v>1</v>
      </c>
      <c r="S19" s="222">
        <v>1</v>
      </c>
      <c r="T19" s="573">
        <v>0</v>
      </c>
      <c r="U19" s="564"/>
      <c r="V19" s="152"/>
      <c r="W19" s="152"/>
      <c r="X19" s="572"/>
      <c r="Y19" s="167"/>
    </row>
    <row r="20" spans="1:25" ht="12.75" customHeight="1">
      <c r="A20" s="195"/>
      <c r="B20" s="195"/>
      <c r="C20" s="195"/>
      <c r="D20" s="195"/>
      <c r="E20" s="196"/>
      <c r="F20" s="196"/>
      <c r="G20" s="155"/>
      <c r="H20" s="229"/>
      <c r="I20" s="156"/>
      <c r="J20" s="484"/>
      <c r="K20" s="233" t="s">
        <v>175</v>
      </c>
      <c r="L20" s="234"/>
      <c r="M20" s="234"/>
      <c r="N20" s="235"/>
      <c r="O20" s="158" t="s">
        <v>176</v>
      </c>
      <c r="P20" s="158" t="s">
        <v>177</v>
      </c>
      <c r="Q20" s="223">
        <v>0.1</v>
      </c>
      <c r="R20" s="224">
        <v>4</v>
      </c>
      <c r="S20" s="225">
        <v>0.01</v>
      </c>
      <c r="T20" s="574">
        <v>1.05</v>
      </c>
      <c r="U20" s="155"/>
      <c r="V20" s="145"/>
      <c r="W20" s="145"/>
      <c r="X20" s="156"/>
      <c r="Y20" s="167"/>
    </row>
    <row r="21" spans="1:25" ht="12.75" customHeight="1">
      <c r="A21" s="195"/>
      <c r="B21" s="195"/>
      <c r="C21" s="195"/>
      <c r="D21" s="195"/>
      <c r="E21" s="196"/>
      <c r="F21" s="196"/>
      <c r="G21" s="309"/>
      <c r="H21" s="229"/>
      <c r="I21" s="156"/>
      <c r="J21" s="484"/>
      <c r="K21" s="233" t="s">
        <v>178</v>
      </c>
      <c r="L21" s="234"/>
      <c r="M21" s="234"/>
      <c r="N21" s="235"/>
      <c r="O21" s="158" t="s">
        <v>179</v>
      </c>
      <c r="P21" s="158" t="s">
        <v>100</v>
      </c>
      <c r="Q21" s="223">
        <v>0.5</v>
      </c>
      <c r="R21" s="224">
        <v>1</v>
      </c>
      <c r="S21" s="225">
        <v>0.01</v>
      </c>
      <c r="T21" s="574">
        <v>0.95</v>
      </c>
      <c r="U21" s="155"/>
      <c r="V21" s="145"/>
      <c r="W21" s="145"/>
      <c r="X21" s="156"/>
      <c r="Y21" s="167"/>
    </row>
    <row r="22" spans="1:25" ht="12.75" customHeight="1">
      <c r="A22" s="195"/>
      <c r="B22" s="195"/>
      <c r="C22" s="195"/>
      <c r="D22" s="195"/>
      <c r="E22" s="196"/>
      <c r="F22" s="196"/>
      <c r="G22" s="309"/>
      <c r="H22" s="229"/>
      <c r="I22" s="156"/>
      <c r="J22" s="484"/>
      <c r="K22" s="233" t="s">
        <v>180</v>
      </c>
      <c r="L22" s="234"/>
      <c r="M22" s="234"/>
      <c r="N22" s="235"/>
      <c r="O22" s="158" t="s">
        <v>181</v>
      </c>
      <c r="P22" s="158" t="s">
        <v>100</v>
      </c>
      <c r="Q22" s="223">
        <v>0</v>
      </c>
      <c r="R22" s="224">
        <v>10</v>
      </c>
      <c r="S22" s="225">
        <v>0.01</v>
      </c>
      <c r="T22" s="574">
        <v>3</v>
      </c>
      <c r="U22" s="155"/>
      <c r="V22" s="145"/>
      <c r="W22" s="145"/>
      <c r="X22" s="156"/>
      <c r="Y22" s="167"/>
    </row>
    <row r="23" spans="1:25" ht="12.75" customHeight="1">
      <c r="A23" s="195"/>
      <c r="B23" s="195"/>
      <c r="C23" s="195"/>
      <c r="D23" s="195"/>
      <c r="E23" s="196"/>
      <c r="F23" s="196"/>
      <c r="G23" s="309"/>
      <c r="H23" s="229"/>
      <c r="I23" s="156"/>
      <c r="J23" s="484"/>
      <c r="K23" s="233" t="s">
        <v>182</v>
      </c>
      <c r="L23" s="234"/>
      <c r="M23" s="234"/>
      <c r="N23" s="235"/>
      <c r="O23" s="158" t="s">
        <v>183</v>
      </c>
      <c r="P23" s="158" t="s">
        <v>44</v>
      </c>
      <c r="Q23" s="223">
        <v>100</v>
      </c>
      <c r="R23" s="224">
        <v>120</v>
      </c>
      <c r="S23" s="225">
        <v>0.01</v>
      </c>
      <c r="T23" s="574">
        <v>100</v>
      </c>
      <c r="U23" s="155"/>
      <c r="V23" s="145"/>
      <c r="W23" s="145"/>
      <c r="X23" s="156"/>
      <c r="Y23" s="167"/>
    </row>
    <row r="24" spans="1:25" ht="12.75" customHeight="1">
      <c r="A24" s="195"/>
      <c r="B24" s="195"/>
      <c r="C24" s="195"/>
      <c r="D24" s="195"/>
      <c r="E24" s="196"/>
      <c r="F24" s="196"/>
      <c r="G24" s="309"/>
      <c r="H24" s="229"/>
      <c r="I24" s="156"/>
      <c r="J24" s="484"/>
      <c r="K24" s="233" t="s">
        <v>184</v>
      </c>
      <c r="L24" s="234"/>
      <c r="M24" s="234"/>
      <c r="N24" s="235"/>
      <c r="O24" s="158" t="s">
        <v>185</v>
      </c>
      <c r="P24" s="158" t="s">
        <v>100</v>
      </c>
      <c r="Q24" s="223">
        <v>0.5</v>
      </c>
      <c r="R24" s="224">
        <v>1</v>
      </c>
      <c r="S24" s="225">
        <v>0.01</v>
      </c>
      <c r="T24" s="574">
        <v>0.95</v>
      </c>
      <c r="U24" s="155"/>
      <c r="V24" s="145"/>
      <c r="W24" s="145"/>
      <c r="X24" s="156"/>
      <c r="Y24" s="167"/>
    </row>
    <row r="25" spans="1:25" ht="12.75" customHeight="1">
      <c r="A25" s="195"/>
      <c r="B25" s="195"/>
      <c r="C25" s="195"/>
      <c r="D25" s="195"/>
      <c r="E25" s="196"/>
      <c r="F25" s="196"/>
      <c r="G25" s="309"/>
      <c r="H25" s="229"/>
      <c r="I25" s="156"/>
      <c r="J25" s="484"/>
      <c r="K25" s="233" t="s">
        <v>186</v>
      </c>
      <c r="L25" s="234"/>
      <c r="M25" s="234"/>
      <c r="N25" s="235"/>
      <c r="O25" s="158" t="s">
        <v>187</v>
      </c>
      <c r="P25" s="158" t="s">
        <v>44</v>
      </c>
      <c r="Q25" s="223">
        <v>70</v>
      </c>
      <c r="R25" s="224">
        <v>100</v>
      </c>
      <c r="S25" s="225">
        <v>0.01</v>
      </c>
      <c r="T25" s="574">
        <v>95</v>
      </c>
      <c r="U25" s="155"/>
      <c r="V25" s="145"/>
      <c r="W25" s="145"/>
      <c r="X25" s="156"/>
      <c r="Y25" s="167"/>
    </row>
    <row r="26" spans="1:25" ht="12.75" customHeight="1">
      <c r="A26" s="195"/>
      <c r="B26" s="195"/>
      <c r="C26" s="195"/>
      <c r="D26" s="195"/>
      <c r="E26" s="196"/>
      <c r="F26" s="196"/>
      <c r="G26" s="309"/>
      <c r="H26" s="229"/>
      <c r="I26" s="156"/>
      <c r="J26" s="484"/>
      <c r="K26" s="233" t="s">
        <v>188</v>
      </c>
      <c r="L26" s="234"/>
      <c r="M26" s="234"/>
      <c r="N26" s="235"/>
      <c r="O26" s="158" t="s">
        <v>189</v>
      </c>
      <c r="P26" s="158" t="s">
        <v>100</v>
      </c>
      <c r="Q26" s="223">
        <v>0.5</v>
      </c>
      <c r="R26" s="224">
        <v>1</v>
      </c>
      <c r="S26" s="225">
        <v>0.01</v>
      </c>
      <c r="T26" s="574">
        <v>0.95</v>
      </c>
      <c r="U26" s="155"/>
      <c r="V26" s="145"/>
      <c r="W26" s="145"/>
      <c r="X26" s="156"/>
      <c r="Y26" s="167"/>
    </row>
    <row r="27" spans="1:25" ht="12.75" customHeight="1">
      <c r="A27" s="195"/>
      <c r="B27" s="195"/>
      <c r="C27" s="195"/>
      <c r="D27" s="195"/>
      <c r="E27" s="196"/>
      <c r="F27" s="196"/>
      <c r="G27" s="309"/>
      <c r="H27" s="229"/>
      <c r="I27" s="156"/>
      <c r="J27" s="484"/>
      <c r="K27" s="233" t="s">
        <v>190</v>
      </c>
      <c r="L27" s="234"/>
      <c r="M27" s="234"/>
      <c r="N27" s="235"/>
      <c r="O27" s="158" t="s">
        <v>191</v>
      </c>
      <c r="P27" s="158" t="s">
        <v>192</v>
      </c>
      <c r="Q27" s="223">
        <v>40</v>
      </c>
      <c r="R27" s="224">
        <v>200</v>
      </c>
      <c r="S27" s="225">
        <v>0.01</v>
      </c>
      <c r="T27" s="574">
        <v>90</v>
      </c>
      <c r="U27" s="155"/>
      <c r="V27" s="145"/>
      <c r="W27" s="145"/>
      <c r="X27" s="156"/>
      <c r="Y27" s="167"/>
    </row>
    <row r="28" spans="1:25" ht="12.75" customHeight="1">
      <c r="A28" s="195"/>
      <c r="B28" s="195"/>
      <c r="C28" s="195"/>
      <c r="D28" s="195"/>
      <c r="E28" s="196"/>
      <c r="F28" s="196"/>
      <c r="G28" s="309"/>
      <c r="H28" s="229"/>
      <c r="I28" s="156"/>
      <c r="J28" s="484"/>
      <c r="K28" s="233" t="s">
        <v>193</v>
      </c>
      <c r="L28" s="234"/>
      <c r="M28" s="234"/>
      <c r="N28" s="235"/>
      <c r="O28" s="158" t="s">
        <v>194</v>
      </c>
      <c r="P28" s="158" t="s">
        <v>192</v>
      </c>
      <c r="Q28" s="223">
        <v>-20</v>
      </c>
      <c r="R28" s="224">
        <v>70</v>
      </c>
      <c r="S28" s="225">
        <v>0.01</v>
      </c>
      <c r="T28" s="574">
        <v>40</v>
      </c>
      <c r="U28" s="155"/>
      <c r="V28" s="145"/>
      <c r="W28" s="145"/>
      <c r="X28" s="156"/>
      <c r="Y28" s="167"/>
    </row>
    <row r="29" spans="1:25" ht="12.75" customHeight="1">
      <c r="A29" s="195"/>
      <c r="B29" s="195"/>
      <c r="C29" s="195"/>
      <c r="D29" s="195"/>
      <c r="E29" s="196"/>
      <c r="F29" s="196"/>
      <c r="G29" s="309"/>
      <c r="H29" s="229"/>
      <c r="I29" s="156"/>
      <c r="J29" s="484"/>
      <c r="K29" s="233" t="s">
        <v>195</v>
      </c>
      <c r="L29" s="234"/>
      <c r="M29" s="234"/>
      <c r="N29" s="235"/>
      <c r="O29" s="158" t="s">
        <v>196</v>
      </c>
      <c r="P29" s="158" t="s">
        <v>120</v>
      </c>
      <c r="Q29" s="223">
        <v>60</v>
      </c>
      <c r="R29" s="224">
        <v>6000</v>
      </c>
      <c r="S29" s="225">
        <v>1</v>
      </c>
      <c r="T29" s="574">
        <v>600</v>
      </c>
      <c r="U29" s="155"/>
      <c r="V29" s="145"/>
      <c r="W29" s="145"/>
      <c r="X29" s="156"/>
      <c r="Y29" s="167"/>
    </row>
    <row r="30" spans="1:25" ht="12.75" customHeight="1" thickBot="1">
      <c r="A30" s="195"/>
      <c r="B30" s="195"/>
      <c r="C30" s="195"/>
      <c r="D30" s="195"/>
      <c r="E30" s="196"/>
      <c r="F30" s="196"/>
      <c r="G30" s="309"/>
      <c r="H30" s="229"/>
      <c r="I30" s="156"/>
      <c r="J30" s="484"/>
      <c r="K30" s="233" t="s">
        <v>197</v>
      </c>
      <c r="L30" s="234"/>
      <c r="M30" s="234"/>
      <c r="N30" s="235"/>
      <c r="O30" s="158" t="s">
        <v>198</v>
      </c>
      <c r="P30" s="158" t="s">
        <v>120</v>
      </c>
      <c r="Q30" s="223">
        <v>60</v>
      </c>
      <c r="R30" s="224">
        <v>12000</v>
      </c>
      <c r="S30" s="225">
        <v>1</v>
      </c>
      <c r="T30" s="574">
        <v>1800</v>
      </c>
      <c r="U30" s="155"/>
      <c r="V30" s="145"/>
      <c r="W30" s="145"/>
      <c r="X30" s="156"/>
      <c r="Y30" s="167"/>
    </row>
    <row r="31" spans="1:25" s="562" customFormat="1" ht="12.75" customHeight="1" thickBot="1" thickTop="1">
      <c r="A31" s="195"/>
      <c r="B31" s="195"/>
      <c r="C31" s="195"/>
      <c r="D31" s="195"/>
      <c r="E31" s="196"/>
      <c r="F31" s="196"/>
      <c r="G31" s="564" t="s">
        <v>146</v>
      </c>
      <c r="H31" s="151" t="s">
        <v>121</v>
      </c>
      <c r="I31" s="565">
        <v>5</v>
      </c>
      <c r="J31" s="439" t="s">
        <v>335</v>
      </c>
      <c r="K31" s="684" t="s">
        <v>229</v>
      </c>
      <c r="L31" s="231" t="s">
        <v>122</v>
      </c>
      <c r="M31" s="231"/>
      <c r="N31" s="232"/>
      <c r="O31" s="157" t="s">
        <v>224</v>
      </c>
      <c r="P31" s="143" t="s">
        <v>5</v>
      </c>
      <c r="Q31" s="151">
        <v>0.05</v>
      </c>
      <c r="R31" s="152">
        <v>0.05</v>
      </c>
      <c r="S31" s="152">
        <v>0.001</v>
      </c>
      <c r="T31" s="226">
        <v>0.05</v>
      </c>
      <c r="U31" s="575"/>
      <c r="V31" s="576"/>
      <c r="W31" s="576"/>
      <c r="X31" s="577"/>
      <c r="Y31" s="167"/>
    </row>
    <row r="32" spans="1:25" s="562" customFormat="1" ht="12.75" customHeight="1" thickBot="1">
      <c r="A32" s="195"/>
      <c r="B32" s="195"/>
      <c r="C32" s="195"/>
      <c r="D32" s="195"/>
      <c r="E32" s="196"/>
      <c r="F32" s="196"/>
      <c r="G32" s="206"/>
      <c r="H32" s="168"/>
      <c r="I32" s="200"/>
      <c r="J32" s="440"/>
      <c r="K32" s="685"/>
      <c r="L32" s="238" t="s">
        <v>123</v>
      </c>
      <c r="M32" s="238"/>
      <c r="N32" s="239"/>
      <c r="O32" s="686" t="s">
        <v>199</v>
      </c>
      <c r="P32" s="185" t="s">
        <v>100</v>
      </c>
      <c r="Q32" s="186">
        <v>0.5</v>
      </c>
      <c r="R32" s="168">
        <v>1</v>
      </c>
      <c r="S32" s="168">
        <v>0.01</v>
      </c>
      <c r="T32" s="187">
        <v>0.95</v>
      </c>
      <c r="U32" s="338"/>
      <c r="V32" s="213"/>
      <c r="W32" s="213"/>
      <c r="X32" s="578"/>
      <c r="Y32" s="167"/>
    </row>
    <row r="33" spans="1:25" s="562" customFormat="1" ht="12.75" customHeight="1" thickBot="1">
      <c r="A33" s="195"/>
      <c r="B33" s="195"/>
      <c r="C33" s="195"/>
      <c r="D33" s="195"/>
      <c r="E33" s="196"/>
      <c r="F33" s="196"/>
      <c r="G33" s="361" t="s">
        <v>146</v>
      </c>
      <c r="H33" s="311" t="s">
        <v>121</v>
      </c>
      <c r="I33" s="348">
        <v>5</v>
      </c>
      <c r="J33" s="440"/>
      <c r="K33" s="685" t="s">
        <v>336</v>
      </c>
      <c r="L33" s="687" t="s">
        <v>122</v>
      </c>
      <c r="M33" s="688"/>
      <c r="N33" s="689"/>
      <c r="O33" s="690" t="s">
        <v>224</v>
      </c>
      <c r="P33" s="310" t="s">
        <v>5</v>
      </c>
      <c r="Q33" s="311">
        <v>1.5</v>
      </c>
      <c r="R33" s="171">
        <v>1.5</v>
      </c>
      <c r="S33" s="171">
        <v>0.001</v>
      </c>
      <c r="T33" s="691">
        <v>1.5</v>
      </c>
      <c r="U33" s="692"/>
      <c r="V33" s="693"/>
      <c r="W33" s="693"/>
      <c r="X33" s="694"/>
      <c r="Y33" s="167"/>
    </row>
    <row r="34" spans="1:25" s="562" customFormat="1" ht="12.75" customHeight="1" thickBot="1">
      <c r="A34" s="195"/>
      <c r="B34" s="195"/>
      <c r="C34" s="195"/>
      <c r="D34" s="195"/>
      <c r="E34" s="196"/>
      <c r="F34" s="196"/>
      <c r="G34" s="365"/>
      <c r="H34" s="191"/>
      <c r="I34" s="366"/>
      <c r="J34" s="440"/>
      <c r="K34" s="685"/>
      <c r="L34" s="695" t="s">
        <v>123</v>
      </c>
      <c r="M34" s="696"/>
      <c r="N34" s="697"/>
      <c r="O34" s="698" t="s">
        <v>199</v>
      </c>
      <c r="P34" s="337" t="s">
        <v>100</v>
      </c>
      <c r="Q34" s="336">
        <v>0.5</v>
      </c>
      <c r="R34" s="191">
        <v>1</v>
      </c>
      <c r="S34" s="191">
        <v>0.01</v>
      </c>
      <c r="T34" s="357">
        <v>0.95</v>
      </c>
      <c r="U34" s="335"/>
      <c r="V34" s="192"/>
      <c r="W34" s="192"/>
      <c r="X34" s="699"/>
      <c r="Y34" s="167"/>
    </row>
    <row r="35" spans="1:25" s="562" customFormat="1" ht="12.75" customHeight="1" thickBot="1">
      <c r="A35" s="195"/>
      <c r="B35" s="195"/>
      <c r="C35" s="195"/>
      <c r="D35" s="195"/>
      <c r="E35" s="196"/>
      <c r="F35" s="196"/>
      <c r="G35" s="359" t="s">
        <v>146</v>
      </c>
      <c r="H35" s="148" t="s">
        <v>121</v>
      </c>
      <c r="I35" s="202">
        <v>5</v>
      </c>
      <c r="J35" s="440"/>
      <c r="K35" s="685" t="s">
        <v>230</v>
      </c>
      <c r="L35" s="236" t="s">
        <v>122</v>
      </c>
      <c r="M35" s="236"/>
      <c r="N35" s="237"/>
      <c r="O35" s="159" t="s">
        <v>224</v>
      </c>
      <c r="P35" s="153" t="s">
        <v>47</v>
      </c>
      <c r="Q35" s="148">
        <v>1.1</v>
      </c>
      <c r="R35" s="149">
        <v>1.25</v>
      </c>
      <c r="S35" s="149">
        <v>0.001</v>
      </c>
      <c r="T35" s="150">
        <v>1.15</v>
      </c>
      <c r="U35" s="580"/>
      <c r="V35" s="581"/>
      <c r="W35" s="581"/>
      <c r="X35" s="582"/>
      <c r="Y35" s="167"/>
    </row>
    <row r="36" spans="1:25" s="562" customFormat="1" ht="12.75" customHeight="1" thickBot="1">
      <c r="A36" s="195"/>
      <c r="B36" s="195"/>
      <c r="C36" s="195"/>
      <c r="D36" s="195"/>
      <c r="E36" s="196"/>
      <c r="F36" s="196"/>
      <c r="G36" s="155"/>
      <c r="H36" s="145"/>
      <c r="I36" s="593"/>
      <c r="J36" s="440"/>
      <c r="K36" s="685"/>
      <c r="L36" s="238" t="s">
        <v>123</v>
      </c>
      <c r="M36" s="238"/>
      <c r="N36" s="239"/>
      <c r="O36" s="579" t="s">
        <v>199</v>
      </c>
      <c r="P36" s="185" t="s">
        <v>100</v>
      </c>
      <c r="Q36" s="186">
        <v>0.5</v>
      </c>
      <c r="R36" s="168">
        <v>1</v>
      </c>
      <c r="S36" s="168">
        <v>0.01</v>
      </c>
      <c r="T36" s="187">
        <v>0.95</v>
      </c>
      <c r="U36" s="309"/>
      <c r="V36" s="189"/>
      <c r="W36" s="189"/>
      <c r="X36" s="583"/>
      <c r="Y36" s="167"/>
    </row>
    <row r="37" spans="1:25" s="562" customFormat="1" ht="12.75" customHeight="1">
      <c r="A37" s="195"/>
      <c r="B37" s="195"/>
      <c r="C37" s="195"/>
      <c r="D37" s="195"/>
      <c r="E37" s="196"/>
      <c r="F37" s="196"/>
      <c r="G37" s="155"/>
      <c r="H37" s="145"/>
      <c r="I37" s="593"/>
      <c r="J37" s="440"/>
      <c r="K37" s="683" t="s">
        <v>235</v>
      </c>
      <c r="L37" s="264"/>
      <c r="M37" s="264"/>
      <c r="N37" s="265"/>
      <c r="O37" s="276" t="s">
        <v>231</v>
      </c>
      <c r="P37" s="276" t="s">
        <v>120</v>
      </c>
      <c r="Q37" s="346">
        <v>0</v>
      </c>
      <c r="R37" s="319">
        <v>9999</v>
      </c>
      <c r="S37" s="319">
        <v>0.001</v>
      </c>
      <c r="T37" s="277">
        <v>2</v>
      </c>
      <c r="U37" s="409"/>
      <c r="V37" s="278"/>
      <c r="W37" s="278"/>
      <c r="X37" s="584"/>
      <c r="Y37" s="167"/>
    </row>
    <row r="38" spans="1:25" s="562" customFormat="1" ht="12.75" customHeight="1">
      <c r="A38" s="195"/>
      <c r="B38" s="195"/>
      <c r="C38" s="195"/>
      <c r="D38" s="195"/>
      <c r="E38" s="196"/>
      <c r="F38" s="196"/>
      <c r="G38" s="206"/>
      <c r="H38" s="168"/>
      <c r="I38" s="200"/>
      <c r="J38" s="440"/>
      <c r="K38" s="266" t="s">
        <v>236</v>
      </c>
      <c r="L38" s="264"/>
      <c r="M38" s="264"/>
      <c r="N38" s="265"/>
      <c r="O38" s="276" t="s">
        <v>232</v>
      </c>
      <c r="P38" s="585" t="s">
        <v>120</v>
      </c>
      <c r="Q38" s="346">
        <v>0</v>
      </c>
      <c r="R38" s="319">
        <v>9999</v>
      </c>
      <c r="S38" s="319">
        <v>0.001</v>
      </c>
      <c r="T38" s="586">
        <v>0.5</v>
      </c>
      <c r="U38" s="429"/>
      <c r="V38" s="430"/>
      <c r="W38" s="430"/>
      <c r="X38" s="587"/>
      <c r="Y38" s="167"/>
    </row>
    <row r="39" spans="1:25" s="562" customFormat="1" ht="12.75" customHeight="1">
      <c r="A39" s="195"/>
      <c r="B39" s="195"/>
      <c r="C39" s="195"/>
      <c r="D39" s="195"/>
      <c r="E39" s="196"/>
      <c r="F39" s="196"/>
      <c r="G39" s="206"/>
      <c r="H39" s="168"/>
      <c r="I39" s="200"/>
      <c r="J39" s="440"/>
      <c r="K39" s="266" t="s">
        <v>237</v>
      </c>
      <c r="L39" s="264"/>
      <c r="M39" s="264"/>
      <c r="N39" s="265"/>
      <c r="O39" s="276" t="s">
        <v>233</v>
      </c>
      <c r="P39" s="585" t="s">
        <v>120</v>
      </c>
      <c r="Q39" s="346">
        <v>0</v>
      </c>
      <c r="R39" s="319">
        <v>9999</v>
      </c>
      <c r="S39" s="319">
        <v>0.001</v>
      </c>
      <c r="T39" s="586">
        <v>1200</v>
      </c>
      <c r="U39" s="429"/>
      <c r="V39" s="430"/>
      <c r="W39" s="430"/>
      <c r="X39" s="587"/>
      <c r="Y39" s="167"/>
    </row>
    <row r="40" spans="1:25" s="562" customFormat="1" ht="12.75" customHeight="1">
      <c r="A40" s="195"/>
      <c r="B40" s="195"/>
      <c r="C40" s="195"/>
      <c r="D40" s="195"/>
      <c r="E40" s="196"/>
      <c r="F40" s="196"/>
      <c r="G40" s="206"/>
      <c r="H40" s="168"/>
      <c r="I40" s="200"/>
      <c r="J40" s="440"/>
      <c r="K40" s="266" t="s">
        <v>238</v>
      </c>
      <c r="L40" s="264"/>
      <c r="M40" s="264"/>
      <c r="N40" s="265"/>
      <c r="O40" s="276" t="s">
        <v>234</v>
      </c>
      <c r="P40" s="585" t="s">
        <v>120</v>
      </c>
      <c r="Q40" s="346">
        <v>0</v>
      </c>
      <c r="R40" s="319">
        <v>9999</v>
      </c>
      <c r="S40" s="319">
        <v>0.001</v>
      </c>
      <c r="T40" s="586">
        <v>3600</v>
      </c>
      <c r="U40" s="429"/>
      <c r="V40" s="430"/>
      <c r="W40" s="430"/>
      <c r="X40" s="587"/>
      <c r="Y40" s="167"/>
    </row>
    <row r="41" spans="1:25" s="562" customFormat="1" ht="12.75" customHeight="1">
      <c r="A41" s="195"/>
      <c r="B41" s="195"/>
      <c r="C41" s="195"/>
      <c r="D41" s="195"/>
      <c r="E41" s="196"/>
      <c r="F41" s="196"/>
      <c r="G41" s="206"/>
      <c r="H41" s="168"/>
      <c r="I41" s="200"/>
      <c r="J41" s="440"/>
      <c r="K41" s="266" t="s">
        <v>152</v>
      </c>
      <c r="L41" s="264"/>
      <c r="M41" s="264"/>
      <c r="N41" s="265"/>
      <c r="O41" s="276" t="s">
        <v>141</v>
      </c>
      <c r="P41" s="585" t="s">
        <v>120</v>
      </c>
      <c r="Q41" s="346">
        <v>0</v>
      </c>
      <c r="R41" s="319">
        <v>9999</v>
      </c>
      <c r="S41" s="319">
        <v>0.001</v>
      </c>
      <c r="T41" s="588">
        <v>0.1</v>
      </c>
      <c r="U41" s="429"/>
      <c r="V41" s="430"/>
      <c r="W41" s="430"/>
      <c r="X41" s="587"/>
      <c r="Y41" s="167"/>
    </row>
    <row r="42" spans="1:25" s="562" customFormat="1" ht="12.75" customHeight="1">
      <c r="A42" s="195"/>
      <c r="B42" s="195"/>
      <c r="C42" s="195"/>
      <c r="D42" s="195"/>
      <c r="E42" s="196"/>
      <c r="F42" s="196"/>
      <c r="G42" s="206"/>
      <c r="H42" s="168"/>
      <c r="I42" s="200"/>
      <c r="J42" s="440"/>
      <c r="K42" s="272" t="s">
        <v>152</v>
      </c>
      <c r="L42" s="273"/>
      <c r="M42" s="273"/>
      <c r="N42" s="274"/>
      <c r="O42" s="570" t="s">
        <v>142</v>
      </c>
      <c r="P42" s="589" t="s">
        <v>120</v>
      </c>
      <c r="Q42" s="590">
        <v>0</v>
      </c>
      <c r="R42" s="591">
        <v>9999</v>
      </c>
      <c r="S42" s="591">
        <v>0.001</v>
      </c>
      <c r="T42" s="592">
        <v>0.1</v>
      </c>
      <c r="U42" s="429"/>
      <c r="V42" s="430"/>
      <c r="W42" s="430"/>
      <c r="X42" s="587"/>
      <c r="Y42" s="167"/>
    </row>
    <row r="43" spans="1:25" s="562" customFormat="1" ht="12.75" customHeight="1">
      <c r="A43" s="195"/>
      <c r="B43" s="195"/>
      <c r="C43" s="195"/>
      <c r="D43" s="195"/>
      <c r="E43" s="196"/>
      <c r="F43" s="196"/>
      <c r="G43" s="155"/>
      <c r="H43" s="145"/>
      <c r="I43" s="593"/>
      <c r="J43" s="440"/>
      <c r="K43" s="245" t="s">
        <v>320</v>
      </c>
      <c r="L43" s="246"/>
      <c r="M43" s="246"/>
      <c r="N43" s="247"/>
      <c r="O43" s="345" t="s">
        <v>239</v>
      </c>
      <c r="P43" s="241" t="s">
        <v>100</v>
      </c>
      <c r="Q43" s="594">
        <v>0</v>
      </c>
      <c r="R43" s="243">
        <v>1</v>
      </c>
      <c r="S43" s="243" t="s">
        <v>100</v>
      </c>
      <c r="T43" s="244">
        <v>0</v>
      </c>
      <c r="U43" s="270"/>
      <c r="V43" s="271"/>
      <c r="W43" s="271"/>
      <c r="X43" s="247"/>
      <c r="Y43" s="167"/>
    </row>
    <row r="44" spans="1:25" s="562" customFormat="1" ht="12.75" customHeight="1">
      <c r="A44" s="195"/>
      <c r="B44" s="195"/>
      <c r="C44" s="195"/>
      <c r="D44" s="195"/>
      <c r="E44" s="196"/>
      <c r="F44" s="196"/>
      <c r="G44" s="206"/>
      <c r="H44" s="168"/>
      <c r="I44" s="200"/>
      <c r="J44" s="440"/>
      <c r="K44" s="245" t="s">
        <v>242</v>
      </c>
      <c r="L44" s="246"/>
      <c r="M44" s="246"/>
      <c r="N44" s="247"/>
      <c r="O44" s="345" t="s">
        <v>240</v>
      </c>
      <c r="P44" s="241" t="s">
        <v>100</v>
      </c>
      <c r="Q44" s="594">
        <v>0</v>
      </c>
      <c r="R44" s="243">
        <v>1</v>
      </c>
      <c r="S44" s="243" t="s">
        <v>100</v>
      </c>
      <c r="T44" s="244">
        <v>0</v>
      </c>
      <c r="U44" s="270"/>
      <c r="V44" s="271"/>
      <c r="W44" s="271"/>
      <c r="X44" s="247"/>
      <c r="Y44" s="167"/>
    </row>
    <row r="45" spans="1:25" s="562" customFormat="1" ht="12.75" customHeight="1" thickBot="1">
      <c r="A45" s="195"/>
      <c r="B45" s="195"/>
      <c r="C45" s="195"/>
      <c r="D45" s="195"/>
      <c r="E45" s="196"/>
      <c r="F45" s="196"/>
      <c r="G45" s="561"/>
      <c r="H45" s="169"/>
      <c r="I45" s="682"/>
      <c r="J45" s="441"/>
      <c r="K45" s="248" t="s">
        <v>208</v>
      </c>
      <c r="L45" s="249"/>
      <c r="M45" s="249"/>
      <c r="N45" s="250"/>
      <c r="O45" s="258" t="s">
        <v>317</v>
      </c>
      <c r="P45" s="259"/>
      <c r="Q45" s="260">
        <v>1</v>
      </c>
      <c r="R45" s="261">
        <v>9999</v>
      </c>
      <c r="S45" s="261">
        <v>1</v>
      </c>
      <c r="T45" s="262">
        <v>10</v>
      </c>
      <c r="U45" s="249"/>
      <c r="V45" s="263"/>
      <c r="W45" s="263"/>
      <c r="X45" s="250"/>
      <c r="Y45" s="167"/>
    </row>
    <row r="46" spans="1:25" ht="15" customHeight="1" thickTop="1">
      <c r="A46" s="195"/>
      <c r="B46" s="195"/>
      <c r="C46" s="195"/>
      <c r="D46" s="195"/>
      <c r="E46" s="196"/>
      <c r="F46" s="196"/>
      <c r="G46" s="564" t="s">
        <v>146</v>
      </c>
      <c r="H46" s="152"/>
      <c r="I46" s="565">
        <v>5</v>
      </c>
      <c r="J46" s="434" t="s">
        <v>241</v>
      </c>
      <c r="K46" s="216" t="s">
        <v>122</v>
      </c>
      <c r="L46" s="217"/>
      <c r="M46" s="217"/>
      <c r="N46" s="218"/>
      <c r="O46" s="163" t="s">
        <v>224</v>
      </c>
      <c r="P46" s="205" t="s">
        <v>5</v>
      </c>
      <c r="Q46" s="151">
        <v>0.1</v>
      </c>
      <c r="R46" s="152">
        <v>0.025</v>
      </c>
      <c r="S46" s="152">
        <v>0.001</v>
      </c>
      <c r="T46" s="154">
        <v>0.1</v>
      </c>
      <c r="U46" s="595"/>
      <c r="V46" s="576"/>
      <c r="W46" s="576"/>
      <c r="X46" s="218"/>
      <c r="Y46" s="439">
        <v>1</v>
      </c>
    </row>
    <row r="47" spans="1:25" ht="15" customHeight="1">
      <c r="A47" s="195"/>
      <c r="B47" s="195"/>
      <c r="C47" s="195"/>
      <c r="D47" s="195"/>
      <c r="E47" s="196"/>
      <c r="F47" s="196"/>
      <c r="G47" s="309"/>
      <c r="H47" s="144"/>
      <c r="I47" s="308"/>
      <c r="J47" s="435"/>
      <c r="K47" s="596" t="s">
        <v>123</v>
      </c>
      <c r="L47" s="597"/>
      <c r="M47" s="597"/>
      <c r="N47" s="567"/>
      <c r="O47" s="203" t="s">
        <v>199</v>
      </c>
      <c r="P47" s="147" t="s">
        <v>100</v>
      </c>
      <c r="Q47" s="144">
        <v>0.5</v>
      </c>
      <c r="R47" s="145">
        <v>1</v>
      </c>
      <c r="S47" s="145">
        <v>0.01</v>
      </c>
      <c r="T47" s="146">
        <v>0.95</v>
      </c>
      <c r="U47" s="598"/>
      <c r="V47" s="189"/>
      <c r="W47" s="189"/>
      <c r="X47" s="567"/>
      <c r="Y47" s="440"/>
    </row>
    <row r="48" spans="1:25" ht="15" customHeight="1">
      <c r="A48" s="195"/>
      <c r="B48" s="195"/>
      <c r="C48" s="195"/>
      <c r="D48" s="195"/>
      <c r="E48" s="196"/>
      <c r="F48" s="196"/>
      <c r="G48" s="580"/>
      <c r="H48" s="144"/>
      <c r="I48" s="308"/>
      <c r="J48" s="435"/>
      <c r="K48" s="599" t="s">
        <v>244</v>
      </c>
      <c r="L48" s="600"/>
      <c r="M48" s="600"/>
      <c r="N48" s="601"/>
      <c r="O48" s="602" t="s">
        <v>243</v>
      </c>
      <c r="P48" s="585" t="s">
        <v>120</v>
      </c>
      <c r="Q48" s="603">
        <v>0</v>
      </c>
      <c r="R48" s="604">
        <v>9999</v>
      </c>
      <c r="S48" s="604">
        <v>0.001</v>
      </c>
      <c r="T48" s="586">
        <v>0.2</v>
      </c>
      <c r="U48" s="605"/>
      <c r="V48" s="606"/>
      <c r="W48" s="606"/>
      <c r="X48" s="601"/>
      <c r="Y48" s="167"/>
    </row>
    <row r="49" spans="1:25" ht="15" customHeight="1">
      <c r="A49" s="195"/>
      <c r="B49" s="195"/>
      <c r="C49" s="195"/>
      <c r="D49" s="195"/>
      <c r="E49" s="196"/>
      <c r="F49" s="196"/>
      <c r="G49" s="309"/>
      <c r="H49" s="144"/>
      <c r="I49" s="147"/>
      <c r="J49" s="435"/>
      <c r="K49" s="275" t="s">
        <v>152</v>
      </c>
      <c r="L49" s="264"/>
      <c r="M49" s="264"/>
      <c r="N49" s="265"/>
      <c r="O49" s="276" t="s">
        <v>141</v>
      </c>
      <c r="P49" s="585" t="s">
        <v>120</v>
      </c>
      <c r="Q49" s="603">
        <v>0</v>
      </c>
      <c r="R49" s="604">
        <v>9999</v>
      </c>
      <c r="S49" s="604">
        <v>0.001</v>
      </c>
      <c r="T49" s="353">
        <v>0.1</v>
      </c>
      <c r="U49" s="275"/>
      <c r="V49" s="278"/>
      <c r="W49" s="278"/>
      <c r="X49" s="265"/>
      <c r="Y49" s="167"/>
    </row>
    <row r="50" spans="1:25" ht="15" customHeight="1">
      <c r="A50" s="195"/>
      <c r="B50" s="195"/>
      <c r="C50" s="195"/>
      <c r="D50" s="195"/>
      <c r="E50" s="196"/>
      <c r="F50" s="196"/>
      <c r="G50" s="338"/>
      <c r="H50" s="186"/>
      <c r="I50" s="185"/>
      <c r="J50" s="435"/>
      <c r="K50" s="251" t="s">
        <v>247</v>
      </c>
      <c r="L50" s="252"/>
      <c r="M50" s="252"/>
      <c r="N50" s="253"/>
      <c r="O50" s="254" t="s">
        <v>245</v>
      </c>
      <c r="P50" s="607" t="s">
        <v>100</v>
      </c>
      <c r="Q50" s="608">
        <v>0</v>
      </c>
      <c r="R50" s="609">
        <v>1</v>
      </c>
      <c r="S50" s="609" t="s">
        <v>100</v>
      </c>
      <c r="T50" s="255">
        <v>0</v>
      </c>
      <c r="U50" s="251"/>
      <c r="V50" s="256"/>
      <c r="W50" s="256"/>
      <c r="X50" s="253"/>
      <c r="Y50" s="167"/>
    </row>
    <row r="51" spans="1:25" ht="15" customHeight="1" thickBot="1">
      <c r="A51" s="195"/>
      <c r="B51" s="195"/>
      <c r="C51" s="195"/>
      <c r="D51" s="195"/>
      <c r="E51" s="196"/>
      <c r="F51" s="196"/>
      <c r="G51" s="316"/>
      <c r="H51" s="610"/>
      <c r="I51" s="611"/>
      <c r="J51" s="435"/>
      <c r="K51" s="257" t="s">
        <v>248</v>
      </c>
      <c r="L51" s="249"/>
      <c r="M51" s="249"/>
      <c r="N51" s="250"/>
      <c r="O51" s="258" t="s">
        <v>246</v>
      </c>
      <c r="P51" s="259" t="s">
        <v>100</v>
      </c>
      <c r="Q51" s="260">
        <v>0</v>
      </c>
      <c r="R51" s="261">
        <v>1</v>
      </c>
      <c r="S51" s="261" t="s">
        <v>100</v>
      </c>
      <c r="T51" s="262">
        <v>0</v>
      </c>
      <c r="U51" s="257"/>
      <c r="V51" s="263"/>
      <c r="W51" s="263"/>
      <c r="X51" s="250"/>
      <c r="Y51" s="167"/>
    </row>
    <row r="52" spans="1:25" ht="15" customHeight="1" thickTop="1">
      <c r="A52" s="195"/>
      <c r="B52" s="195"/>
      <c r="C52" s="195"/>
      <c r="D52" s="195"/>
      <c r="E52" s="196"/>
      <c r="F52" s="196"/>
      <c r="G52" s="564" t="s">
        <v>148</v>
      </c>
      <c r="H52" s="152"/>
      <c r="I52" s="565">
        <v>33.3</v>
      </c>
      <c r="J52" s="439" t="s">
        <v>249</v>
      </c>
      <c r="K52" s="505" t="s">
        <v>251</v>
      </c>
      <c r="L52" s="217" t="s">
        <v>127</v>
      </c>
      <c r="M52" s="217"/>
      <c r="N52" s="218"/>
      <c r="O52" s="566" t="s">
        <v>253</v>
      </c>
      <c r="P52" s="143" t="s">
        <v>119</v>
      </c>
      <c r="Q52" s="151">
        <v>0.3</v>
      </c>
      <c r="R52" s="152">
        <v>264</v>
      </c>
      <c r="S52" s="152">
        <v>0.01</v>
      </c>
      <c r="T52" s="154">
        <v>30</v>
      </c>
      <c r="U52" s="182"/>
      <c r="V52" s="152"/>
      <c r="W52" s="152"/>
      <c r="X52" s="143"/>
      <c r="Y52" s="439">
        <v>4</v>
      </c>
    </row>
    <row r="53" spans="1:25" ht="15" customHeight="1" thickBot="1">
      <c r="A53" s="195"/>
      <c r="B53" s="195"/>
      <c r="C53" s="195"/>
      <c r="D53" s="195"/>
      <c r="E53" s="196"/>
      <c r="F53" s="196"/>
      <c r="G53" s="206"/>
      <c r="H53" s="186"/>
      <c r="I53" s="612"/>
      <c r="J53" s="440"/>
      <c r="K53" s="450"/>
      <c r="L53" s="646" t="s">
        <v>123</v>
      </c>
      <c r="M53" s="646"/>
      <c r="N53" s="647"/>
      <c r="O53" s="363" t="s">
        <v>124</v>
      </c>
      <c r="P53" s="337" t="s">
        <v>100</v>
      </c>
      <c r="Q53" s="336">
        <v>0.5</v>
      </c>
      <c r="R53" s="191">
        <v>1</v>
      </c>
      <c r="S53" s="191">
        <v>0.01</v>
      </c>
      <c r="T53" s="357">
        <v>0.95</v>
      </c>
      <c r="U53" s="358"/>
      <c r="V53" s="191"/>
      <c r="W53" s="191"/>
      <c r="X53" s="337"/>
      <c r="Y53" s="440"/>
    </row>
    <row r="54" spans="1:25" ht="15" customHeight="1" thickTop="1">
      <c r="A54" s="195"/>
      <c r="B54" s="195"/>
      <c r="C54" s="195"/>
      <c r="D54" s="195"/>
      <c r="E54" s="196"/>
      <c r="F54" s="196"/>
      <c r="G54" s="292" t="s">
        <v>250</v>
      </c>
      <c r="H54" s="171"/>
      <c r="I54" s="348">
        <v>0.6</v>
      </c>
      <c r="J54" s="440"/>
      <c r="K54" s="704" t="s">
        <v>252</v>
      </c>
      <c r="L54" s="644" t="s">
        <v>122</v>
      </c>
      <c r="M54" s="644"/>
      <c r="N54" s="645"/>
      <c r="O54" s="313" t="s">
        <v>224</v>
      </c>
      <c r="P54" s="310" t="s">
        <v>47</v>
      </c>
      <c r="Q54" s="311">
        <v>0.002</v>
      </c>
      <c r="R54" s="171">
        <v>1.6</v>
      </c>
      <c r="S54" s="171">
        <v>0.001</v>
      </c>
      <c r="T54" s="312">
        <v>0.01</v>
      </c>
      <c r="U54" s="356"/>
      <c r="V54" s="171"/>
      <c r="W54" s="171"/>
      <c r="X54" s="310"/>
      <c r="Y54" s="439">
        <v>4</v>
      </c>
    </row>
    <row r="55" spans="1:25" ht="15" customHeight="1" thickBot="1">
      <c r="A55" s="195"/>
      <c r="B55" s="195"/>
      <c r="C55" s="195"/>
      <c r="D55" s="195"/>
      <c r="E55" s="196"/>
      <c r="F55" s="196"/>
      <c r="G55" s="279"/>
      <c r="H55" s="144"/>
      <c r="I55" s="229"/>
      <c r="J55" s="440"/>
      <c r="K55" s="450"/>
      <c r="L55" s="646" t="s">
        <v>123</v>
      </c>
      <c r="M55" s="646"/>
      <c r="N55" s="647"/>
      <c r="O55" s="363" t="s">
        <v>151</v>
      </c>
      <c r="P55" s="337" t="s">
        <v>100</v>
      </c>
      <c r="Q55" s="336">
        <v>0.5</v>
      </c>
      <c r="R55" s="191">
        <v>1</v>
      </c>
      <c r="S55" s="191">
        <v>0.01</v>
      </c>
      <c r="T55" s="357">
        <v>0.95</v>
      </c>
      <c r="U55" s="358"/>
      <c r="V55" s="191"/>
      <c r="W55" s="191"/>
      <c r="X55" s="337"/>
      <c r="Y55" s="440"/>
    </row>
    <row r="56" spans="1:25" ht="15" customHeight="1">
      <c r="A56" s="195"/>
      <c r="B56" s="195"/>
      <c r="C56" s="195"/>
      <c r="D56" s="195"/>
      <c r="E56" s="196"/>
      <c r="F56" s="196"/>
      <c r="G56" s="280"/>
      <c r="H56" s="148"/>
      <c r="I56" s="308"/>
      <c r="J56" s="440"/>
      <c r="K56" s="683" t="s">
        <v>259</v>
      </c>
      <c r="L56" s="700"/>
      <c r="M56" s="700"/>
      <c r="N56" s="701"/>
      <c r="O56" s="702" t="s">
        <v>257</v>
      </c>
      <c r="P56" s="585" t="s">
        <v>120</v>
      </c>
      <c r="Q56" s="703">
        <v>0</v>
      </c>
      <c r="R56" s="604">
        <v>9999</v>
      </c>
      <c r="S56" s="604">
        <v>0.001</v>
      </c>
      <c r="T56" s="586">
        <v>0.02</v>
      </c>
      <c r="U56" s="590"/>
      <c r="V56" s="591"/>
      <c r="W56" s="591"/>
      <c r="X56" s="589"/>
      <c r="Y56" s="167"/>
    </row>
    <row r="57" spans="1:25" ht="15" customHeight="1">
      <c r="A57" s="195"/>
      <c r="B57" s="195"/>
      <c r="C57" s="195"/>
      <c r="D57" s="195"/>
      <c r="E57" s="196"/>
      <c r="F57" s="196"/>
      <c r="G57" s="280"/>
      <c r="H57" s="148"/>
      <c r="I57" s="308"/>
      <c r="J57" s="440"/>
      <c r="K57" s="266" t="s">
        <v>260</v>
      </c>
      <c r="L57" s="273"/>
      <c r="M57" s="273"/>
      <c r="N57" s="274"/>
      <c r="O57" s="570" t="s">
        <v>258</v>
      </c>
      <c r="P57" s="317" t="s">
        <v>120</v>
      </c>
      <c r="Q57" s="318">
        <v>0</v>
      </c>
      <c r="R57" s="319">
        <v>9999</v>
      </c>
      <c r="S57" s="319">
        <v>0.001</v>
      </c>
      <c r="T57" s="277">
        <v>0</v>
      </c>
      <c r="U57" s="281"/>
      <c r="V57" s="282"/>
      <c r="W57" s="282"/>
      <c r="X57" s="283"/>
      <c r="Y57" s="167"/>
    </row>
    <row r="58" spans="1:25" ht="15" customHeight="1">
      <c r="A58" s="195"/>
      <c r="B58" s="195"/>
      <c r="C58" s="195"/>
      <c r="D58" s="195"/>
      <c r="E58" s="196"/>
      <c r="F58" s="196"/>
      <c r="G58" s="155"/>
      <c r="H58" s="148"/>
      <c r="I58" s="308"/>
      <c r="J58" s="440"/>
      <c r="K58" s="245" t="s">
        <v>321</v>
      </c>
      <c r="L58" s="246"/>
      <c r="M58" s="246"/>
      <c r="N58" s="247"/>
      <c r="O58" s="345" t="s">
        <v>255</v>
      </c>
      <c r="P58" s="241" t="s">
        <v>100</v>
      </c>
      <c r="Q58" s="242">
        <v>0</v>
      </c>
      <c r="R58" s="243">
        <v>1</v>
      </c>
      <c r="S58" s="243" t="s">
        <v>100</v>
      </c>
      <c r="T58" s="244">
        <v>0</v>
      </c>
      <c r="U58" s="284"/>
      <c r="V58" s="243"/>
      <c r="W58" s="243"/>
      <c r="X58" s="241"/>
      <c r="Y58" s="167"/>
    </row>
    <row r="59" spans="1:25" ht="15" customHeight="1">
      <c r="A59" s="195"/>
      <c r="B59" s="195"/>
      <c r="C59" s="195"/>
      <c r="D59" s="195"/>
      <c r="E59" s="196"/>
      <c r="F59" s="196"/>
      <c r="G59" s="155"/>
      <c r="H59" s="148"/>
      <c r="I59" s="308"/>
      <c r="J59" s="440"/>
      <c r="K59" s="488" t="s">
        <v>322</v>
      </c>
      <c r="L59" s="489"/>
      <c r="M59" s="489"/>
      <c r="N59" s="490"/>
      <c r="O59" s="240" t="s">
        <v>256</v>
      </c>
      <c r="P59" s="241" t="s">
        <v>100</v>
      </c>
      <c r="Q59" s="242">
        <v>0</v>
      </c>
      <c r="R59" s="243">
        <v>1</v>
      </c>
      <c r="S59" s="243" t="s">
        <v>100</v>
      </c>
      <c r="T59" s="244">
        <v>0</v>
      </c>
      <c r="U59" s="284"/>
      <c r="V59" s="243"/>
      <c r="W59" s="243"/>
      <c r="X59" s="241"/>
      <c r="Y59" s="167"/>
    </row>
    <row r="60" spans="1:25" ht="15" customHeight="1" thickBot="1">
      <c r="A60" s="195"/>
      <c r="B60" s="195"/>
      <c r="C60" s="195"/>
      <c r="D60" s="195"/>
      <c r="E60" s="196"/>
      <c r="F60" s="196"/>
      <c r="G60" s="365"/>
      <c r="H60" s="336"/>
      <c r="I60" s="337"/>
      <c r="J60" s="440"/>
      <c r="K60" s="293" t="s">
        <v>323</v>
      </c>
      <c r="L60" s="294"/>
      <c r="M60" s="294"/>
      <c r="N60" s="295"/>
      <c r="O60" s="296" t="s">
        <v>254</v>
      </c>
      <c r="P60" s="297" t="s">
        <v>100</v>
      </c>
      <c r="Q60" s="298">
        <v>0</v>
      </c>
      <c r="R60" s="299">
        <v>1</v>
      </c>
      <c r="S60" s="299" t="s">
        <v>100</v>
      </c>
      <c r="T60" s="255">
        <v>0</v>
      </c>
      <c r="U60" s="300"/>
      <c r="V60" s="299"/>
      <c r="W60" s="299"/>
      <c r="X60" s="297"/>
      <c r="Y60" s="167"/>
    </row>
    <row r="61" spans="1:25" ht="15" customHeight="1">
      <c r="A61" s="195"/>
      <c r="B61" s="195"/>
      <c r="C61" s="195"/>
      <c r="D61" s="195"/>
      <c r="E61" s="196"/>
      <c r="F61" s="196"/>
      <c r="G61" s="292" t="s">
        <v>250</v>
      </c>
      <c r="H61" s="148"/>
      <c r="I61" s="308">
        <v>0.6</v>
      </c>
      <c r="J61" s="440"/>
      <c r="K61" s="436" t="s">
        <v>261</v>
      </c>
      <c r="L61" s="314" t="s">
        <v>122</v>
      </c>
      <c r="M61" s="301"/>
      <c r="N61" s="302"/>
      <c r="O61" s="313" t="s">
        <v>136</v>
      </c>
      <c r="P61" s="310" t="s">
        <v>47</v>
      </c>
      <c r="Q61" s="311">
        <v>0.002</v>
      </c>
      <c r="R61" s="171">
        <v>1.6</v>
      </c>
      <c r="S61" s="171">
        <v>0.01</v>
      </c>
      <c r="T61" s="312">
        <v>0.01</v>
      </c>
      <c r="U61" s="307"/>
      <c r="V61" s="305"/>
      <c r="W61" s="305"/>
      <c r="X61" s="303"/>
      <c r="Y61" s="343"/>
    </row>
    <row r="62" spans="1:25" ht="15" customHeight="1">
      <c r="A62" s="195"/>
      <c r="B62" s="195"/>
      <c r="C62" s="195"/>
      <c r="D62" s="195"/>
      <c r="E62" s="196"/>
      <c r="F62" s="196"/>
      <c r="G62" s="155" t="s">
        <v>148</v>
      </c>
      <c r="H62" s="148"/>
      <c r="I62" s="308">
        <v>33.3</v>
      </c>
      <c r="J62" s="440"/>
      <c r="K62" s="437"/>
      <c r="L62" s="315" t="s">
        <v>262</v>
      </c>
      <c r="M62" s="285"/>
      <c r="N62" s="286"/>
      <c r="O62" s="203" t="s">
        <v>137</v>
      </c>
      <c r="P62" s="147" t="s">
        <v>100</v>
      </c>
      <c r="Q62" s="144">
        <v>0.5</v>
      </c>
      <c r="R62" s="145">
        <v>1</v>
      </c>
      <c r="S62" s="145">
        <v>0.01</v>
      </c>
      <c r="T62" s="146">
        <v>0.9</v>
      </c>
      <c r="U62" s="291"/>
      <c r="V62" s="289"/>
      <c r="W62" s="289"/>
      <c r="X62" s="287"/>
      <c r="Y62" s="343"/>
    </row>
    <row r="63" spans="1:25" ht="15" customHeight="1">
      <c r="A63" s="195"/>
      <c r="B63" s="195"/>
      <c r="C63" s="195"/>
      <c r="D63" s="195"/>
      <c r="E63" s="196"/>
      <c r="F63" s="196"/>
      <c r="G63" s="155"/>
      <c r="H63" s="148"/>
      <c r="I63" s="308"/>
      <c r="J63" s="440"/>
      <c r="K63" s="437"/>
      <c r="L63" s="315" t="s">
        <v>127</v>
      </c>
      <c r="M63" s="285"/>
      <c r="N63" s="286"/>
      <c r="O63" s="203" t="s">
        <v>138</v>
      </c>
      <c r="P63" s="147" t="s">
        <v>119</v>
      </c>
      <c r="Q63" s="144">
        <v>1</v>
      </c>
      <c r="R63" s="145">
        <v>150</v>
      </c>
      <c r="S63" s="145">
        <v>0.1</v>
      </c>
      <c r="T63" s="146">
        <v>30</v>
      </c>
      <c r="U63" s="291"/>
      <c r="V63" s="289"/>
      <c r="W63" s="289"/>
      <c r="X63" s="287"/>
      <c r="Y63" s="343"/>
    </row>
    <row r="64" spans="1:25" ht="15" customHeight="1">
      <c r="A64" s="195"/>
      <c r="B64" s="195"/>
      <c r="C64" s="195"/>
      <c r="D64" s="195"/>
      <c r="E64" s="196"/>
      <c r="F64" s="196"/>
      <c r="G64" s="155"/>
      <c r="H64" s="148"/>
      <c r="I64" s="308"/>
      <c r="J64" s="440"/>
      <c r="K64" s="437"/>
      <c r="L64" s="315" t="s">
        <v>209</v>
      </c>
      <c r="M64" s="285"/>
      <c r="N64" s="286"/>
      <c r="O64" s="203" t="s">
        <v>139</v>
      </c>
      <c r="P64" s="147" t="s">
        <v>100</v>
      </c>
      <c r="Q64" s="144">
        <v>0.5</v>
      </c>
      <c r="R64" s="145">
        <v>1</v>
      </c>
      <c r="S64" s="145">
        <v>0.01</v>
      </c>
      <c r="T64" s="146">
        <v>0.9</v>
      </c>
      <c r="U64" s="291"/>
      <c r="V64" s="289"/>
      <c r="W64" s="289"/>
      <c r="X64" s="287"/>
      <c r="Y64" s="343"/>
    </row>
    <row r="65" spans="1:25" ht="15" customHeight="1">
      <c r="A65" s="195"/>
      <c r="B65" s="195"/>
      <c r="C65" s="195"/>
      <c r="D65" s="195"/>
      <c r="E65" s="196"/>
      <c r="F65" s="196"/>
      <c r="G65" s="155"/>
      <c r="H65" s="148"/>
      <c r="I65" s="308"/>
      <c r="J65" s="440"/>
      <c r="K65" s="438"/>
      <c r="L65" s="315" t="s">
        <v>140</v>
      </c>
      <c r="M65" s="285"/>
      <c r="N65" s="286"/>
      <c r="O65" s="228" t="s">
        <v>125</v>
      </c>
      <c r="P65" s="185" t="s">
        <v>126</v>
      </c>
      <c r="Q65" s="198">
        <v>0</v>
      </c>
      <c r="R65" s="166">
        <v>359.9</v>
      </c>
      <c r="S65" s="166">
        <v>0.1</v>
      </c>
      <c r="T65" s="167">
        <v>90</v>
      </c>
      <c r="U65" s="291"/>
      <c r="V65" s="289"/>
      <c r="W65" s="289"/>
      <c r="X65" s="287"/>
      <c r="Y65" s="343"/>
    </row>
    <row r="66" spans="1:25" ht="15" customHeight="1">
      <c r="A66" s="195"/>
      <c r="B66" s="195"/>
      <c r="C66" s="195"/>
      <c r="D66" s="195"/>
      <c r="E66" s="196"/>
      <c r="F66" s="196"/>
      <c r="G66" s="309"/>
      <c r="H66" s="144"/>
      <c r="I66" s="229"/>
      <c r="J66" s="440"/>
      <c r="K66" s="266" t="s">
        <v>265</v>
      </c>
      <c r="L66" s="264"/>
      <c r="M66" s="264"/>
      <c r="N66" s="265"/>
      <c r="O66" s="276" t="s">
        <v>263</v>
      </c>
      <c r="P66" s="317" t="s">
        <v>120</v>
      </c>
      <c r="Q66" s="318">
        <v>0</v>
      </c>
      <c r="R66" s="319">
        <v>9999</v>
      </c>
      <c r="S66" s="319">
        <v>0.001</v>
      </c>
      <c r="T66" s="277">
        <v>0.02</v>
      </c>
      <c r="U66" s="409"/>
      <c r="V66" s="278"/>
      <c r="W66" s="278"/>
      <c r="X66" s="265"/>
      <c r="Y66" s="167"/>
    </row>
    <row r="67" spans="1:25" ht="15" customHeight="1">
      <c r="A67" s="195"/>
      <c r="B67" s="195"/>
      <c r="C67" s="195"/>
      <c r="D67" s="195"/>
      <c r="E67" s="196"/>
      <c r="F67" s="196"/>
      <c r="G67" s="309"/>
      <c r="H67" s="144"/>
      <c r="I67" s="229"/>
      <c r="J67" s="440"/>
      <c r="K67" s="266" t="s">
        <v>266</v>
      </c>
      <c r="L67" s="264"/>
      <c r="M67" s="264"/>
      <c r="N67" s="265"/>
      <c r="O67" s="276" t="s">
        <v>264</v>
      </c>
      <c r="P67" s="317" t="s">
        <v>120</v>
      </c>
      <c r="Q67" s="318">
        <v>0</v>
      </c>
      <c r="R67" s="319">
        <v>9999</v>
      </c>
      <c r="S67" s="319">
        <v>0.001</v>
      </c>
      <c r="T67" s="277">
        <v>0</v>
      </c>
      <c r="U67" s="409"/>
      <c r="V67" s="278"/>
      <c r="W67" s="278"/>
      <c r="X67" s="265"/>
      <c r="Y67" s="167"/>
    </row>
    <row r="68" spans="1:25" ht="15" customHeight="1">
      <c r="A68" s="195"/>
      <c r="B68" s="195"/>
      <c r="C68" s="195"/>
      <c r="D68" s="195"/>
      <c r="E68" s="196"/>
      <c r="F68" s="196"/>
      <c r="G68" s="309"/>
      <c r="H68" s="144"/>
      <c r="I68" s="147"/>
      <c r="J68" s="440"/>
      <c r="K68" s="615" t="s">
        <v>324</v>
      </c>
      <c r="L68" s="616"/>
      <c r="M68" s="616"/>
      <c r="N68" s="617"/>
      <c r="O68" s="320" t="s">
        <v>267</v>
      </c>
      <c r="P68" s="321" t="s">
        <v>100</v>
      </c>
      <c r="Q68" s="322">
        <v>0</v>
      </c>
      <c r="R68" s="323">
        <v>1</v>
      </c>
      <c r="S68" s="323" t="s">
        <v>100</v>
      </c>
      <c r="T68" s="324">
        <v>0</v>
      </c>
      <c r="U68" s="618"/>
      <c r="V68" s="619"/>
      <c r="W68" s="619"/>
      <c r="X68" s="617"/>
      <c r="Y68" s="167"/>
    </row>
    <row r="69" spans="1:25" ht="15" customHeight="1" thickBot="1">
      <c r="A69" s="195"/>
      <c r="B69" s="195"/>
      <c r="C69" s="195"/>
      <c r="D69" s="195"/>
      <c r="E69" s="196"/>
      <c r="F69" s="196"/>
      <c r="G69" s="335"/>
      <c r="H69" s="336"/>
      <c r="I69" s="337"/>
      <c r="J69" s="440"/>
      <c r="K69" s="347" t="s">
        <v>325</v>
      </c>
      <c r="L69" s="620"/>
      <c r="M69" s="620"/>
      <c r="N69" s="621"/>
      <c r="O69" s="330" t="s">
        <v>268</v>
      </c>
      <c r="P69" s="331" t="s">
        <v>100</v>
      </c>
      <c r="Q69" s="332">
        <v>0</v>
      </c>
      <c r="R69" s="333">
        <v>1</v>
      </c>
      <c r="S69" s="333" t="s">
        <v>100</v>
      </c>
      <c r="T69" s="334">
        <v>0</v>
      </c>
      <c r="U69" s="622"/>
      <c r="V69" s="623"/>
      <c r="W69" s="623"/>
      <c r="X69" s="621"/>
      <c r="Y69" s="167"/>
    </row>
    <row r="70" spans="1:25" ht="15" customHeight="1">
      <c r="A70" s="195"/>
      <c r="B70" s="195"/>
      <c r="C70" s="195"/>
      <c r="D70" s="195"/>
      <c r="E70" s="196"/>
      <c r="F70" s="196"/>
      <c r="G70" s="292" t="s">
        <v>250</v>
      </c>
      <c r="H70" s="171"/>
      <c r="I70" s="348">
        <v>0.6</v>
      </c>
      <c r="J70" s="440"/>
      <c r="K70" s="437" t="s">
        <v>269</v>
      </c>
      <c r="L70" s="624" t="s">
        <v>272</v>
      </c>
      <c r="M70" s="624"/>
      <c r="N70" s="625"/>
      <c r="O70" s="325" t="s">
        <v>270</v>
      </c>
      <c r="P70" s="326" t="s">
        <v>47</v>
      </c>
      <c r="Q70" s="327">
        <v>0.1</v>
      </c>
      <c r="R70" s="328">
        <v>500</v>
      </c>
      <c r="S70" s="328">
        <v>0.1</v>
      </c>
      <c r="T70" s="329">
        <v>20</v>
      </c>
      <c r="U70" s="626"/>
      <c r="V70" s="627"/>
      <c r="W70" s="627"/>
      <c r="X70" s="625"/>
      <c r="Y70" s="167"/>
    </row>
    <row r="71" spans="1:25" ht="15" customHeight="1">
      <c r="A71" s="195"/>
      <c r="B71" s="195"/>
      <c r="C71" s="195"/>
      <c r="D71" s="195"/>
      <c r="E71" s="196"/>
      <c r="F71" s="196"/>
      <c r="G71" s="155" t="s">
        <v>148</v>
      </c>
      <c r="H71" s="148"/>
      <c r="I71" s="308">
        <v>33.3</v>
      </c>
      <c r="J71" s="440"/>
      <c r="K71" s="437"/>
      <c r="L71" s="628" t="s">
        <v>273</v>
      </c>
      <c r="M71" s="628"/>
      <c r="N71" s="629"/>
      <c r="O71" s="339" t="s">
        <v>271</v>
      </c>
      <c r="P71" s="340" t="s">
        <v>100</v>
      </c>
      <c r="Q71" s="341">
        <v>0.1</v>
      </c>
      <c r="R71" s="342">
        <v>1</v>
      </c>
      <c r="S71" s="342">
        <v>0.01</v>
      </c>
      <c r="T71" s="343">
        <v>0.5</v>
      </c>
      <c r="U71" s="630"/>
      <c r="V71" s="631"/>
      <c r="W71" s="631"/>
      <c r="X71" s="629"/>
      <c r="Y71" s="167"/>
    </row>
    <row r="72" spans="1:25" ht="15" customHeight="1">
      <c r="A72" s="195"/>
      <c r="B72" s="195"/>
      <c r="C72" s="195"/>
      <c r="D72" s="195"/>
      <c r="E72" s="196"/>
      <c r="F72" s="196"/>
      <c r="G72" s="155" t="s">
        <v>275</v>
      </c>
      <c r="H72" s="144"/>
      <c r="I72" s="147">
        <v>100</v>
      </c>
      <c r="J72" s="440"/>
      <c r="K72" s="266" t="s">
        <v>277</v>
      </c>
      <c r="L72" s="264"/>
      <c r="M72" s="264"/>
      <c r="N72" s="265"/>
      <c r="O72" s="276" t="s">
        <v>276</v>
      </c>
      <c r="P72" s="317" t="s">
        <v>120</v>
      </c>
      <c r="Q72" s="318">
        <v>0</v>
      </c>
      <c r="R72" s="319">
        <v>9999</v>
      </c>
      <c r="S72" s="319">
        <v>0.001</v>
      </c>
      <c r="T72" s="277">
        <v>0.4</v>
      </c>
      <c r="U72" s="275"/>
      <c r="V72" s="278"/>
      <c r="W72" s="278"/>
      <c r="X72" s="265"/>
      <c r="Y72" s="167"/>
    </row>
    <row r="73" spans="1:25" ht="15" customHeight="1">
      <c r="A73" s="195"/>
      <c r="B73" s="195"/>
      <c r="C73" s="195"/>
      <c r="D73" s="195"/>
      <c r="E73" s="196"/>
      <c r="F73" s="196"/>
      <c r="G73" s="309"/>
      <c r="H73" s="144"/>
      <c r="I73" s="147"/>
      <c r="J73" s="440"/>
      <c r="K73" s="266" t="s">
        <v>152</v>
      </c>
      <c r="L73" s="264"/>
      <c r="M73" s="264"/>
      <c r="N73" s="265"/>
      <c r="O73" s="276" t="s">
        <v>141</v>
      </c>
      <c r="P73" s="317" t="s">
        <v>120</v>
      </c>
      <c r="Q73" s="318">
        <v>0</v>
      </c>
      <c r="R73" s="319">
        <v>9999</v>
      </c>
      <c r="S73" s="319">
        <v>0.001</v>
      </c>
      <c r="T73" s="353">
        <v>0.01</v>
      </c>
      <c r="U73" s="275"/>
      <c r="V73" s="278"/>
      <c r="W73" s="278"/>
      <c r="X73" s="265"/>
      <c r="Y73" s="167"/>
    </row>
    <row r="74" spans="1:25" ht="15" customHeight="1">
      <c r="A74" s="195"/>
      <c r="B74" s="195"/>
      <c r="C74" s="195"/>
      <c r="D74" s="195"/>
      <c r="E74" s="196"/>
      <c r="F74" s="196"/>
      <c r="G74" s="309"/>
      <c r="H74" s="144"/>
      <c r="I74" s="147"/>
      <c r="J74" s="440"/>
      <c r="K74" s="266" t="s">
        <v>152</v>
      </c>
      <c r="L74" s="264"/>
      <c r="M74" s="264"/>
      <c r="N74" s="265"/>
      <c r="O74" s="276" t="s">
        <v>143</v>
      </c>
      <c r="P74" s="317" t="s">
        <v>120</v>
      </c>
      <c r="Q74" s="318">
        <v>0</v>
      </c>
      <c r="R74" s="319">
        <v>9999</v>
      </c>
      <c r="S74" s="319">
        <v>0.001</v>
      </c>
      <c r="T74" s="353">
        <v>0.35</v>
      </c>
      <c r="U74" s="275"/>
      <c r="V74" s="278"/>
      <c r="W74" s="278"/>
      <c r="X74" s="265"/>
      <c r="Y74" s="167"/>
    </row>
    <row r="75" spans="1:25" ht="15" customHeight="1" thickBot="1">
      <c r="A75" s="195"/>
      <c r="B75" s="195"/>
      <c r="C75" s="195"/>
      <c r="D75" s="195"/>
      <c r="E75" s="196"/>
      <c r="F75" s="196"/>
      <c r="G75" s="335"/>
      <c r="H75" s="336"/>
      <c r="I75" s="337"/>
      <c r="J75" s="440"/>
      <c r="K75" s="347" t="s">
        <v>326</v>
      </c>
      <c r="L75" s="620"/>
      <c r="M75" s="620"/>
      <c r="N75" s="621"/>
      <c r="O75" s="330" t="s">
        <v>278</v>
      </c>
      <c r="P75" s="331" t="s">
        <v>100</v>
      </c>
      <c r="Q75" s="332">
        <v>0</v>
      </c>
      <c r="R75" s="333">
        <v>1</v>
      </c>
      <c r="S75" s="333" t="s">
        <v>100</v>
      </c>
      <c r="T75" s="334">
        <v>0</v>
      </c>
      <c r="U75" s="622"/>
      <c r="V75" s="623"/>
      <c r="W75" s="623"/>
      <c r="X75" s="621"/>
      <c r="Y75" s="167"/>
    </row>
    <row r="76" spans="1:25" ht="15" customHeight="1">
      <c r="A76" s="195"/>
      <c r="B76" s="195"/>
      <c r="C76" s="195"/>
      <c r="D76" s="195"/>
      <c r="E76" s="196"/>
      <c r="F76" s="196"/>
      <c r="G76" s="292" t="s">
        <v>250</v>
      </c>
      <c r="H76" s="171"/>
      <c r="I76" s="348">
        <v>0.6</v>
      </c>
      <c r="J76" s="440"/>
      <c r="K76" s="437" t="s">
        <v>274</v>
      </c>
      <c r="L76" s="624" t="s">
        <v>280</v>
      </c>
      <c r="M76" s="624"/>
      <c r="N76" s="625"/>
      <c r="O76" s="325" t="s">
        <v>279</v>
      </c>
      <c r="P76" s="326" t="s">
        <v>281</v>
      </c>
      <c r="Q76" s="327">
        <v>0</v>
      </c>
      <c r="R76" s="328">
        <v>200</v>
      </c>
      <c r="S76" s="328">
        <v>0.001</v>
      </c>
      <c r="T76" s="329">
        <v>0.005</v>
      </c>
      <c r="U76" s="626"/>
      <c r="V76" s="627"/>
      <c r="W76" s="627"/>
      <c r="X76" s="625"/>
      <c r="Y76" s="167"/>
    </row>
    <row r="77" spans="1:25" ht="15" customHeight="1">
      <c r="A77" s="195"/>
      <c r="B77" s="195"/>
      <c r="C77" s="195"/>
      <c r="D77" s="195"/>
      <c r="E77" s="196"/>
      <c r="F77" s="196"/>
      <c r="G77" s="155" t="s">
        <v>148</v>
      </c>
      <c r="H77" s="148"/>
      <c r="I77" s="308">
        <v>33.3</v>
      </c>
      <c r="J77" s="440"/>
      <c r="K77" s="438"/>
      <c r="L77" s="632" t="s">
        <v>123</v>
      </c>
      <c r="M77" s="632"/>
      <c r="N77" s="633"/>
      <c r="O77" s="344" t="s">
        <v>199</v>
      </c>
      <c r="P77" s="287" t="s">
        <v>100</v>
      </c>
      <c r="Q77" s="288">
        <v>0.5</v>
      </c>
      <c r="R77" s="289">
        <v>0.75</v>
      </c>
      <c r="S77" s="289">
        <v>0.01</v>
      </c>
      <c r="T77" s="290">
        <v>0.75</v>
      </c>
      <c r="U77" s="634"/>
      <c r="V77" s="635"/>
      <c r="W77" s="635"/>
      <c r="X77" s="633"/>
      <c r="Y77" s="167"/>
    </row>
    <row r="78" spans="1:25" ht="15" customHeight="1">
      <c r="A78" s="195"/>
      <c r="B78" s="195"/>
      <c r="C78" s="195"/>
      <c r="D78" s="195"/>
      <c r="E78" s="196"/>
      <c r="F78" s="196"/>
      <c r="G78" s="309"/>
      <c r="H78" s="144"/>
      <c r="I78" s="147"/>
      <c r="J78" s="440"/>
      <c r="K78" s="266" t="s">
        <v>287</v>
      </c>
      <c r="L78" s="264"/>
      <c r="M78" s="264"/>
      <c r="N78" s="265"/>
      <c r="O78" s="276" t="s">
        <v>286</v>
      </c>
      <c r="P78" s="317" t="s">
        <v>120</v>
      </c>
      <c r="Q78" s="318">
        <v>0</v>
      </c>
      <c r="R78" s="319">
        <v>9999</v>
      </c>
      <c r="S78" s="319">
        <v>0.001</v>
      </c>
      <c r="T78" s="277">
        <v>0.4</v>
      </c>
      <c r="U78" s="275"/>
      <c r="V78" s="278"/>
      <c r="W78" s="278"/>
      <c r="X78" s="265"/>
      <c r="Y78" s="167"/>
    </row>
    <row r="79" spans="1:25" ht="15" customHeight="1">
      <c r="A79" s="195"/>
      <c r="B79" s="195"/>
      <c r="C79" s="195"/>
      <c r="D79" s="195"/>
      <c r="E79" s="196"/>
      <c r="F79" s="196"/>
      <c r="G79" s="309"/>
      <c r="H79" s="144"/>
      <c r="I79" s="147"/>
      <c r="J79" s="440"/>
      <c r="K79" s="266" t="s">
        <v>152</v>
      </c>
      <c r="L79" s="264"/>
      <c r="M79" s="264"/>
      <c r="N79" s="265"/>
      <c r="O79" s="276" t="s">
        <v>142</v>
      </c>
      <c r="P79" s="317" t="s">
        <v>120</v>
      </c>
      <c r="Q79" s="318">
        <v>0</v>
      </c>
      <c r="R79" s="319">
        <v>9999</v>
      </c>
      <c r="S79" s="319">
        <v>0.001</v>
      </c>
      <c r="T79" s="353">
        <v>0.01</v>
      </c>
      <c r="U79" s="275"/>
      <c r="V79" s="278"/>
      <c r="W79" s="278"/>
      <c r="X79" s="265"/>
      <c r="Y79" s="167"/>
    </row>
    <row r="80" spans="1:25" ht="15" customHeight="1">
      <c r="A80" s="195"/>
      <c r="B80" s="195"/>
      <c r="C80" s="195"/>
      <c r="D80" s="195"/>
      <c r="E80" s="196"/>
      <c r="F80" s="196"/>
      <c r="G80" s="309"/>
      <c r="H80" s="144"/>
      <c r="I80" s="147"/>
      <c r="J80" s="440"/>
      <c r="K80" s="266" t="s">
        <v>152</v>
      </c>
      <c r="L80" s="264"/>
      <c r="M80" s="264"/>
      <c r="N80" s="265"/>
      <c r="O80" s="276" t="s">
        <v>154</v>
      </c>
      <c r="P80" s="317" t="s">
        <v>120</v>
      </c>
      <c r="Q80" s="318">
        <v>0</v>
      </c>
      <c r="R80" s="319">
        <v>9999</v>
      </c>
      <c r="S80" s="319">
        <v>0.001</v>
      </c>
      <c r="T80" s="353">
        <v>0.35</v>
      </c>
      <c r="U80" s="275"/>
      <c r="V80" s="278"/>
      <c r="W80" s="278"/>
      <c r="X80" s="265"/>
      <c r="Y80" s="167"/>
    </row>
    <row r="81" spans="1:25" ht="15" customHeight="1" thickBot="1">
      <c r="A81" s="195"/>
      <c r="B81" s="195"/>
      <c r="C81" s="195"/>
      <c r="D81" s="195"/>
      <c r="E81" s="196"/>
      <c r="F81" s="196"/>
      <c r="G81" s="338"/>
      <c r="H81" s="186"/>
      <c r="I81" s="185"/>
      <c r="J81" s="440"/>
      <c r="K81" s="293" t="s">
        <v>327</v>
      </c>
      <c r="L81" s="252"/>
      <c r="M81" s="252"/>
      <c r="N81" s="253"/>
      <c r="O81" s="254" t="s">
        <v>288</v>
      </c>
      <c r="P81" s="297" t="s">
        <v>100</v>
      </c>
      <c r="Q81" s="298">
        <v>0</v>
      </c>
      <c r="R81" s="299">
        <v>1</v>
      </c>
      <c r="S81" s="299" t="s">
        <v>100</v>
      </c>
      <c r="T81" s="255">
        <v>0</v>
      </c>
      <c r="U81" s="251"/>
      <c r="V81" s="256"/>
      <c r="W81" s="256"/>
      <c r="X81" s="253"/>
      <c r="Y81" s="167"/>
    </row>
    <row r="82" spans="1:25" ht="15" customHeight="1">
      <c r="A82" s="195"/>
      <c r="B82" s="195"/>
      <c r="C82" s="195"/>
      <c r="D82" s="195"/>
      <c r="E82" s="196"/>
      <c r="F82" s="196"/>
      <c r="G82" s="292" t="s">
        <v>250</v>
      </c>
      <c r="H82" s="171"/>
      <c r="I82" s="348">
        <v>0.6</v>
      </c>
      <c r="J82" s="440"/>
      <c r="K82" s="436" t="s">
        <v>282</v>
      </c>
      <c r="L82" s="636" t="s">
        <v>280</v>
      </c>
      <c r="M82" s="636"/>
      <c r="N82" s="637"/>
      <c r="O82" s="349" t="s">
        <v>224</v>
      </c>
      <c r="P82" s="303" t="s">
        <v>47</v>
      </c>
      <c r="Q82" s="304">
        <v>0.008</v>
      </c>
      <c r="R82" s="305">
        <v>6</v>
      </c>
      <c r="S82" s="305">
        <v>0.001</v>
      </c>
      <c r="T82" s="306">
        <v>1</v>
      </c>
      <c r="U82" s="638"/>
      <c r="V82" s="639"/>
      <c r="W82" s="639"/>
      <c r="X82" s="637"/>
      <c r="Y82" s="167"/>
    </row>
    <row r="83" spans="1:25" ht="15" customHeight="1">
      <c r="A83" s="195"/>
      <c r="B83" s="195"/>
      <c r="C83" s="195"/>
      <c r="D83" s="195"/>
      <c r="E83" s="196"/>
      <c r="F83" s="196"/>
      <c r="G83" s="309"/>
      <c r="H83" s="145"/>
      <c r="I83" s="156"/>
      <c r="J83" s="440"/>
      <c r="K83" s="438"/>
      <c r="L83" s="632" t="s">
        <v>123</v>
      </c>
      <c r="M83" s="632"/>
      <c r="N83" s="633"/>
      <c r="O83" s="344" t="s">
        <v>199</v>
      </c>
      <c r="P83" s="287" t="s">
        <v>100</v>
      </c>
      <c r="Q83" s="288">
        <v>0.5</v>
      </c>
      <c r="R83" s="289">
        <v>1</v>
      </c>
      <c r="S83" s="289">
        <v>0.01</v>
      </c>
      <c r="T83" s="290">
        <v>0.95</v>
      </c>
      <c r="U83" s="634"/>
      <c r="V83" s="635"/>
      <c r="W83" s="635"/>
      <c r="X83" s="633"/>
      <c r="Y83" s="167"/>
    </row>
    <row r="84" spans="1:25" ht="15" customHeight="1">
      <c r="A84" s="195"/>
      <c r="B84" s="195"/>
      <c r="C84" s="195"/>
      <c r="D84" s="195"/>
      <c r="E84" s="196"/>
      <c r="F84" s="196"/>
      <c r="G84" s="309"/>
      <c r="H84" s="145"/>
      <c r="I84" s="156"/>
      <c r="J84" s="440"/>
      <c r="K84" s="266" t="s">
        <v>285</v>
      </c>
      <c r="L84" s="264"/>
      <c r="M84" s="264"/>
      <c r="N84" s="265"/>
      <c r="O84" s="276" t="s">
        <v>283</v>
      </c>
      <c r="P84" s="317" t="s">
        <v>120</v>
      </c>
      <c r="Q84" s="318">
        <v>0</v>
      </c>
      <c r="R84" s="319">
        <v>9999</v>
      </c>
      <c r="S84" s="319">
        <v>0.001</v>
      </c>
      <c r="T84" s="277">
        <v>0</v>
      </c>
      <c r="U84" s="275"/>
      <c r="V84" s="278"/>
      <c r="W84" s="278"/>
      <c r="X84" s="265"/>
      <c r="Y84" s="167"/>
    </row>
    <row r="85" spans="1:25" ht="15" customHeight="1" thickBot="1">
      <c r="A85" s="195"/>
      <c r="B85" s="195"/>
      <c r="C85" s="195"/>
      <c r="D85" s="195"/>
      <c r="E85" s="196"/>
      <c r="F85" s="196"/>
      <c r="G85" s="316"/>
      <c r="H85" s="169"/>
      <c r="I85" s="204"/>
      <c r="J85" s="441"/>
      <c r="K85" s="352" t="s">
        <v>152</v>
      </c>
      <c r="L85" s="640"/>
      <c r="M85" s="640"/>
      <c r="N85" s="641"/>
      <c r="O85" s="351" t="s">
        <v>284</v>
      </c>
      <c r="P85" s="267" t="s">
        <v>120</v>
      </c>
      <c r="Q85" s="268">
        <v>0</v>
      </c>
      <c r="R85" s="269">
        <v>9999</v>
      </c>
      <c r="S85" s="269">
        <v>0.001</v>
      </c>
      <c r="T85" s="355">
        <v>0.35</v>
      </c>
      <c r="U85" s="642"/>
      <c r="V85" s="643"/>
      <c r="W85" s="643"/>
      <c r="X85" s="641"/>
      <c r="Y85" s="167"/>
    </row>
    <row r="86" spans="1:25" ht="15" customHeight="1" thickTop="1">
      <c r="A86" s="195"/>
      <c r="B86" s="195"/>
      <c r="C86" s="195"/>
      <c r="D86" s="195"/>
      <c r="E86" s="196"/>
      <c r="F86" s="196"/>
      <c r="G86" s="564" t="s">
        <v>146</v>
      </c>
      <c r="H86" s="152"/>
      <c r="I86" s="565">
        <v>5</v>
      </c>
      <c r="J86" s="451" t="s">
        <v>294</v>
      </c>
      <c r="K86" s="445" t="s">
        <v>290</v>
      </c>
      <c r="L86" s="217" t="s">
        <v>122</v>
      </c>
      <c r="M86" s="217"/>
      <c r="N86" s="218"/>
      <c r="O86" s="566" t="s">
        <v>224</v>
      </c>
      <c r="P86" s="143" t="s">
        <v>5</v>
      </c>
      <c r="Q86" s="151">
        <v>0.04</v>
      </c>
      <c r="R86" s="152">
        <v>20</v>
      </c>
      <c r="S86" s="152">
        <v>0.01</v>
      </c>
      <c r="T86" s="154">
        <v>0.1</v>
      </c>
      <c r="U86" s="182"/>
      <c r="V86" s="152"/>
      <c r="W86" s="152"/>
      <c r="X86" s="143"/>
      <c r="Y86" s="439">
        <v>4</v>
      </c>
    </row>
    <row r="87" spans="1:25" ht="15" customHeight="1" thickBot="1">
      <c r="A87" s="195"/>
      <c r="B87" s="195"/>
      <c r="C87" s="195"/>
      <c r="D87" s="195"/>
      <c r="E87" s="196"/>
      <c r="F87" s="196"/>
      <c r="G87" s="206"/>
      <c r="H87" s="186"/>
      <c r="I87" s="612"/>
      <c r="J87" s="452"/>
      <c r="K87" s="480"/>
      <c r="L87" s="220" t="s">
        <v>123</v>
      </c>
      <c r="M87" s="220"/>
      <c r="N87" s="221"/>
      <c r="O87" s="199" t="s">
        <v>124</v>
      </c>
      <c r="P87" s="185" t="s">
        <v>100</v>
      </c>
      <c r="Q87" s="186">
        <v>0.5</v>
      </c>
      <c r="R87" s="168">
        <v>1</v>
      </c>
      <c r="S87" s="168">
        <v>0.01</v>
      </c>
      <c r="T87" s="187">
        <v>0.95</v>
      </c>
      <c r="U87" s="188"/>
      <c r="V87" s="168"/>
      <c r="W87" s="168"/>
      <c r="X87" s="185"/>
      <c r="Y87" s="440"/>
    </row>
    <row r="88" spans="1:25" ht="15" customHeight="1" thickTop="1">
      <c r="A88" s="195"/>
      <c r="B88" s="195"/>
      <c r="C88" s="195"/>
      <c r="D88" s="195"/>
      <c r="E88" s="196"/>
      <c r="F88" s="196"/>
      <c r="G88" s="361" t="s">
        <v>147</v>
      </c>
      <c r="H88" s="171"/>
      <c r="I88" s="348">
        <v>57.74</v>
      </c>
      <c r="J88" s="452"/>
      <c r="K88" s="491" t="s">
        <v>289</v>
      </c>
      <c r="L88" s="644" t="s">
        <v>127</v>
      </c>
      <c r="M88" s="644"/>
      <c r="N88" s="645"/>
      <c r="O88" s="313" t="s">
        <v>253</v>
      </c>
      <c r="P88" s="310" t="s">
        <v>5</v>
      </c>
      <c r="Q88" s="311">
        <v>0.0052</v>
      </c>
      <c r="R88" s="171">
        <v>4.5726</v>
      </c>
      <c r="S88" s="171">
        <v>0.0001</v>
      </c>
      <c r="T88" s="312">
        <v>0.1</v>
      </c>
      <c r="U88" s="356"/>
      <c r="V88" s="171"/>
      <c r="W88" s="171"/>
      <c r="X88" s="310"/>
      <c r="Y88" s="439">
        <v>4</v>
      </c>
    </row>
    <row r="89" spans="1:25" ht="15" customHeight="1" thickBot="1">
      <c r="A89" s="195"/>
      <c r="B89" s="195"/>
      <c r="C89" s="195"/>
      <c r="D89" s="195"/>
      <c r="E89" s="196"/>
      <c r="F89" s="196"/>
      <c r="G89" s="365"/>
      <c r="H89" s="336"/>
      <c r="I89" s="337"/>
      <c r="J89" s="452"/>
      <c r="K89" s="492"/>
      <c r="L89" s="646" t="s">
        <v>123</v>
      </c>
      <c r="M89" s="646"/>
      <c r="N89" s="647"/>
      <c r="O89" s="363" t="s">
        <v>151</v>
      </c>
      <c r="P89" s="337" t="s">
        <v>100</v>
      </c>
      <c r="Q89" s="336">
        <v>0.5</v>
      </c>
      <c r="R89" s="191">
        <v>1</v>
      </c>
      <c r="S89" s="191">
        <v>0.01</v>
      </c>
      <c r="T89" s="357">
        <v>0.95</v>
      </c>
      <c r="U89" s="358"/>
      <c r="V89" s="191"/>
      <c r="W89" s="191"/>
      <c r="X89" s="337"/>
      <c r="Y89" s="440"/>
    </row>
    <row r="90" spans="1:25" ht="15" customHeight="1" thickTop="1">
      <c r="A90" s="195"/>
      <c r="B90" s="195"/>
      <c r="C90" s="195"/>
      <c r="D90" s="195"/>
      <c r="E90" s="196"/>
      <c r="F90" s="196"/>
      <c r="G90" s="359" t="s">
        <v>146</v>
      </c>
      <c r="H90" s="148" t="s">
        <v>121</v>
      </c>
      <c r="I90" s="202">
        <v>5</v>
      </c>
      <c r="J90" s="452"/>
      <c r="K90" s="479" t="s">
        <v>291</v>
      </c>
      <c r="L90" s="613" t="s">
        <v>122</v>
      </c>
      <c r="M90" s="613"/>
      <c r="N90" s="614"/>
      <c r="O90" s="162" t="s">
        <v>224</v>
      </c>
      <c r="P90" s="153" t="s">
        <v>5</v>
      </c>
      <c r="Q90" s="148">
        <v>0.025</v>
      </c>
      <c r="R90" s="149">
        <v>20</v>
      </c>
      <c r="S90" s="149">
        <v>0.001</v>
      </c>
      <c r="T90" s="150">
        <v>0.1</v>
      </c>
      <c r="U90" s="164"/>
      <c r="V90" s="149"/>
      <c r="W90" s="149"/>
      <c r="X90" s="153"/>
      <c r="Y90" s="439">
        <v>4</v>
      </c>
    </row>
    <row r="91" spans="1:25" ht="15" customHeight="1" thickBot="1">
      <c r="A91" s="195"/>
      <c r="B91" s="195"/>
      <c r="C91" s="195"/>
      <c r="D91" s="195"/>
      <c r="E91" s="196"/>
      <c r="F91" s="196"/>
      <c r="G91" s="206"/>
      <c r="H91" s="186"/>
      <c r="I91" s="612"/>
      <c r="J91" s="452"/>
      <c r="K91" s="480"/>
      <c r="L91" s="368" t="s">
        <v>123</v>
      </c>
      <c r="M91" s="220"/>
      <c r="N91" s="221"/>
      <c r="O91" s="199" t="s">
        <v>151</v>
      </c>
      <c r="P91" s="185" t="s">
        <v>100</v>
      </c>
      <c r="Q91" s="186">
        <v>0.5</v>
      </c>
      <c r="R91" s="168">
        <v>1</v>
      </c>
      <c r="S91" s="168">
        <v>0.01</v>
      </c>
      <c r="T91" s="187">
        <v>0.95</v>
      </c>
      <c r="U91" s="188"/>
      <c r="V91" s="168"/>
      <c r="W91" s="168"/>
      <c r="X91" s="185"/>
      <c r="Y91" s="440"/>
    </row>
    <row r="92" spans="1:25" ht="15" customHeight="1" thickTop="1">
      <c r="A92" s="195"/>
      <c r="B92" s="195"/>
      <c r="C92" s="195"/>
      <c r="D92" s="195"/>
      <c r="E92" s="196"/>
      <c r="F92" s="196"/>
      <c r="G92" s="361" t="s">
        <v>147</v>
      </c>
      <c r="H92" s="648" t="s">
        <v>121</v>
      </c>
      <c r="I92" s="348">
        <v>57.74</v>
      </c>
      <c r="J92" s="452"/>
      <c r="K92" s="504" t="s">
        <v>292</v>
      </c>
      <c r="L92" s="649" t="s">
        <v>127</v>
      </c>
      <c r="M92" s="644"/>
      <c r="N92" s="644"/>
      <c r="O92" s="313" t="s">
        <v>253</v>
      </c>
      <c r="P92" s="313" t="s">
        <v>5</v>
      </c>
      <c r="Q92" s="311">
        <v>0.003</v>
      </c>
      <c r="R92" s="171">
        <v>2.64</v>
      </c>
      <c r="S92" s="360">
        <v>0.0001</v>
      </c>
      <c r="T92" s="312">
        <v>0.1</v>
      </c>
      <c r="U92" s="361"/>
      <c r="V92" s="171"/>
      <c r="W92" s="171"/>
      <c r="X92" s="348"/>
      <c r="Y92" s="439">
        <v>4</v>
      </c>
    </row>
    <row r="93" spans="1:25" ht="15" customHeight="1" thickBot="1">
      <c r="A93" s="195"/>
      <c r="B93" s="195"/>
      <c r="C93" s="195"/>
      <c r="D93" s="195"/>
      <c r="E93" s="196"/>
      <c r="F93" s="196"/>
      <c r="G93" s="365"/>
      <c r="H93" s="650"/>
      <c r="I93" s="366"/>
      <c r="J93" s="452"/>
      <c r="K93" s="450"/>
      <c r="L93" s="362" t="s">
        <v>123</v>
      </c>
      <c r="M93" s="646"/>
      <c r="N93" s="646"/>
      <c r="O93" s="363" t="s">
        <v>151</v>
      </c>
      <c r="P93" s="363" t="s">
        <v>100</v>
      </c>
      <c r="Q93" s="336">
        <v>1</v>
      </c>
      <c r="R93" s="191">
        <v>1.5</v>
      </c>
      <c r="S93" s="364">
        <v>0.01</v>
      </c>
      <c r="T93" s="357">
        <v>1.05</v>
      </c>
      <c r="U93" s="365"/>
      <c r="V93" s="191"/>
      <c r="W93" s="191"/>
      <c r="X93" s="366"/>
      <c r="Y93" s="440"/>
    </row>
    <row r="94" spans="1:25" ht="15" customHeight="1" thickTop="1">
      <c r="A94" s="195"/>
      <c r="B94" s="195"/>
      <c r="C94" s="195"/>
      <c r="D94" s="195"/>
      <c r="E94" s="196"/>
      <c r="F94" s="196"/>
      <c r="G94" s="359" t="s">
        <v>147</v>
      </c>
      <c r="H94" s="308" t="s">
        <v>121</v>
      </c>
      <c r="I94" s="202">
        <v>57.74</v>
      </c>
      <c r="J94" s="452"/>
      <c r="K94" s="449" t="s">
        <v>293</v>
      </c>
      <c r="L94" s="651" t="s">
        <v>127</v>
      </c>
      <c r="M94" s="613"/>
      <c r="N94" s="613"/>
      <c r="O94" s="162" t="s">
        <v>253</v>
      </c>
      <c r="P94" s="162" t="s">
        <v>5</v>
      </c>
      <c r="Q94" s="148">
        <v>0.003</v>
      </c>
      <c r="R94" s="149">
        <v>2.64</v>
      </c>
      <c r="S94" s="202">
        <v>0.0001</v>
      </c>
      <c r="T94" s="150">
        <v>0.8</v>
      </c>
      <c r="U94" s="359"/>
      <c r="V94" s="149"/>
      <c r="W94" s="149"/>
      <c r="X94" s="165"/>
      <c r="Y94" s="439">
        <v>4</v>
      </c>
    </row>
    <row r="95" spans="1:25" ht="15" customHeight="1" thickBot="1">
      <c r="A95" s="195"/>
      <c r="B95" s="195"/>
      <c r="C95" s="195"/>
      <c r="D95" s="195"/>
      <c r="E95" s="196"/>
      <c r="F95" s="196"/>
      <c r="G95" s="206"/>
      <c r="H95" s="612"/>
      <c r="I95" s="200"/>
      <c r="J95" s="452"/>
      <c r="K95" s="450"/>
      <c r="L95" s="367" t="s">
        <v>123</v>
      </c>
      <c r="M95" s="220"/>
      <c r="N95" s="220"/>
      <c r="O95" s="199" t="s">
        <v>151</v>
      </c>
      <c r="P95" s="199" t="s">
        <v>100</v>
      </c>
      <c r="Q95" s="186">
        <v>0.5</v>
      </c>
      <c r="R95" s="168">
        <v>1</v>
      </c>
      <c r="S95" s="200">
        <v>0.01</v>
      </c>
      <c r="T95" s="187">
        <v>0.95</v>
      </c>
      <c r="U95" s="206"/>
      <c r="V95" s="168"/>
      <c r="W95" s="168"/>
      <c r="X95" s="201"/>
      <c r="Y95" s="440"/>
    </row>
    <row r="96" spans="1:25" ht="15" customHeight="1">
      <c r="A96" s="195"/>
      <c r="B96" s="195"/>
      <c r="C96" s="195"/>
      <c r="D96" s="195"/>
      <c r="E96" s="196"/>
      <c r="F96" s="196"/>
      <c r="G96" s="356"/>
      <c r="H96" s="648"/>
      <c r="I96" s="310"/>
      <c r="J96" s="452"/>
      <c r="K96" s="369" t="s">
        <v>297</v>
      </c>
      <c r="L96" s="652"/>
      <c r="M96" s="652"/>
      <c r="N96" s="652"/>
      <c r="O96" s="384" t="s">
        <v>295</v>
      </c>
      <c r="P96" s="384" t="s">
        <v>120</v>
      </c>
      <c r="Q96" s="385">
        <v>0</v>
      </c>
      <c r="R96" s="370">
        <v>9999</v>
      </c>
      <c r="S96" s="374">
        <v>0.001</v>
      </c>
      <c r="T96" s="372">
        <v>0.5</v>
      </c>
      <c r="U96" s="373"/>
      <c r="V96" s="370"/>
      <c r="W96" s="371"/>
      <c r="X96" s="374"/>
      <c r="Y96" s="209"/>
    </row>
    <row r="97" spans="1:25" ht="15" customHeight="1">
      <c r="A97" s="195"/>
      <c r="B97" s="195"/>
      <c r="C97" s="195"/>
      <c r="D97" s="195"/>
      <c r="E97" s="196"/>
      <c r="F97" s="196"/>
      <c r="G97" s="197"/>
      <c r="H97" s="229"/>
      <c r="I97" s="147"/>
      <c r="J97" s="452"/>
      <c r="K97" s="266" t="s">
        <v>298</v>
      </c>
      <c r="L97" s="264"/>
      <c r="M97" s="264"/>
      <c r="N97" s="264"/>
      <c r="O97" s="276" t="s">
        <v>296</v>
      </c>
      <c r="P97" s="276" t="s">
        <v>120</v>
      </c>
      <c r="Q97" s="318">
        <v>0</v>
      </c>
      <c r="R97" s="319">
        <v>9999</v>
      </c>
      <c r="S97" s="376">
        <v>0.001</v>
      </c>
      <c r="T97" s="277">
        <v>0.5</v>
      </c>
      <c r="U97" s="346"/>
      <c r="V97" s="319"/>
      <c r="W97" s="375"/>
      <c r="X97" s="376"/>
      <c r="Y97" s="209"/>
    </row>
    <row r="98" spans="1:25" ht="15" customHeight="1">
      <c r="A98" s="195"/>
      <c r="B98" s="195"/>
      <c r="C98" s="195"/>
      <c r="D98" s="195"/>
      <c r="E98" s="196"/>
      <c r="F98" s="196"/>
      <c r="G98" s="197"/>
      <c r="H98" s="229"/>
      <c r="I98" s="229"/>
      <c r="J98" s="452"/>
      <c r="K98" s="377" t="s">
        <v>328</v>
      </c>
      <c r="L98" s="246"/>
      <c r="M98" s="246"/>
      <c r="N98" s="246"/>
      <c r="O98" s="345" t="s">
        <v>299</v>
      </c>
      <c r="P98" s="345" t="s">
        <v>100</v>
      </c>
      <c r="Q98" s="242">
        <v>0</v>
      </c>
      <c r="R98" s="243">
        <v>1</v>
      </c>
      <c r="S98" s="243" t="s">
        <v>100</v>
      </c>
      <c r="T98" s="244">
        <v>0</v>
      </c>
      <c r="U98" s="284"/>
      <c r="V98" s="243"/>
      <c r="W98" s="378"/>
      <c r="X98" s="379"/>
      <c r="Y98" s="209"/>
    </row>
    <row r="99" spans="1:25" ht="15" customHeight="1" thickBot="1">
      <c r="A99" s="195"/>
      <c r="B99" s="195"/>
      <c r="C99" s="195"/>
      <c r="D99" s="195"/>
      <c r="E99" s="196"/>
      <c r="F99" s="196"/>
      <c r="G99" s="653"/>
      <c r="H99" s="654"/>
      <c r="I99" s="654"/>
      <c r="J99" s="453"/>
      <c r="K99" s="380" t="s">
        <v>329</v>
      </c>
      <c r="L99" s="249"/>
      <c r="M99" s="249"/>
      <c r="N99" s="249"/>
      <c r="O99" s="258" t="s">
        <v>300</v>
      </c>
      <c r="P99" s="258" t="s">
        <v>100</v>
      </c>
      <c r="Q99" s="350">
        <v>0</v>
      </c>
      <c r="R99" s="261">
        <v>1</v>
      </c>
      <c r="S99" s="261" t="s">
        <v>100</v>
      </c>
      <c r="T99" s="262">
        <v>0</v>
      </c>
      <c r="U99" s="382"/>
      <c r="V99" s="261"/>
      <c r="W99" s="381"/>
      <c r="X99" s="383"/>
      <c r="Y99" s="209"/>
    </row>
    <row r="100" spans="1:25" ht="15" customHeight="1" thickBot="1" thickTop="1">
      <c r="A100" s="212"/>
      <c r="B100" s="168"/>
      <c r="C100" s="168"/>
      <c r="D100" s="213"/>
      <c r="E100" s="214"/>
      <c r="F100" s="215"/>
      <c r="G100" s="442" t="s">
        <v>301</v>
      </c>
      <c r="H100" s="443"/>
      <c r="I100" s="443"/>
      <c r="J100" s="444"/>
      <c r="K100" s="389" t="s">
        <v>152</v>
      </c>
      <c r="L100" s="390"/>
      <c r="M100" s="390"/>
      <c r="N100" s="391"/>
      <c r="O100" s="655" t="s">
        <v>141</v>
      </c>
      <c r="P100" s="392" t="s">
        <v>6</v>
      </c>
      <c r="Q100" s="393">
        <v>0</v>
      </c>
      <c r="R100" s="394">
        <v>9999</v>
      </c>
      <c r="S100" s="394">
        <v>0.001</v>
      </c>
      <c r="T100" s="396">
        <v>0.2</v>
      </c>
      <c r="U100" s="395"/>
      <c r="V100" s="394"/>
      <c r="W100" s="394"/>
      <c r="X100" s="392"/>
      <c r="Y100" s="167"/>
    </row>
    <row r="101" spans="1:25" s="562" customFormat="1" ht="15" customHeight="1" thickTop="1">
      <c r="A101" s="195"/>
      <c r="B101" s="195"/>
      <c r="C101" s="195"/>
      <c r="D101" s="195"/>
      <c r="E101" s="196"/>
      <c r="F101" s="196"/>
      <c r="G101" s="454" t="s">
        <v>302</v>
      </c>
      <c r="H101" s="455"/>
      <c r="I101" s="455"/>
      <c r="J101" s="456"/>
      <c r="K101" s="397" t="s">
        <v>152</v>
      </c>
      <c r="L101" s="398"/>
      <c r="M101" s="398"/>
      <c r="N101" s="399"/>
      <c r="O101" s="400" t="s">
        <v>141</v>
      </c>
      <c r="P101" s="401" t="s">
        <v>120</v>
      </c>
      <c r="Q101" s="402">
        <v>0</v>
      </c>
      <c r="R101" s="403">
        <v>9999</v>
      </c>
      <c r="S101" s="404">
        <v>0.001</v>
      </c>
      <c r="T101" s="227">
        <v>0.2</v>
      </c>
      <c r="U101" s="402"/>
      <c r="V101" s="403"/>
      <c r="W101" s="406"/>
      <c r="X101" s="404"/>
      <c r="Y101" s="209"/>
    </row>
    <row r="102" spans="1:25" s="562" customFormat="1" ht="15" customHeight="1">
      <c r="A102" s="195"/>
      <c r="B102" s="195"/>
      <c r="C102" s="195"/>
      <c r="D102" s="195"/>
      <c r="E102" s="196"/>
      <c r="F102" s="196"/>
      <c r="G102" s="457"/>
      <c r="H102" s="458"/>
      <c r="I102" s="458"/>
      <c r="J102" s="459"/>
      <c r="K102" s="275" t="s">
        <v>152</v>
      </c>
      <c r="L102" s="264"/>
      <c r="M102" s="264"/>
      <c r="N102" s="265"/>
      <c r="O102" s="407" t="s">
        <v>141</v>
      </c>
      <c r="P102" s="317" t="s">
        <v>120</v>
      </c>
      <c r="Q102" s="318">
        <v>0</v>
      </c>
      <c r="R102" s="319">
        <v>9999</v>
      </c>
      <c r="S102" s="319">
        <v>0.001</v>
      </c>
      <c r="T102" s="354">
        <v>0.2</v>
      </c>
      <c r="U102" s="346"/>
      <c r="V102" s="319"/>
      <c r="W102" s="375"/>
      <c r="X102" s="376"/>
      <c r="Y102" s="209"/>
    </row>
    <row r="103" spans="1:25" s="562" customFormat="1" ht="15" customHeight="1">
      <c r="A103" s="195"/>
      <c r="B103" s="195"/>
      <c r="C103" s="195"/>
      <c r="D103" s="195"/>
      <c r="E103" s="196"/>
      <c r="F103" s="196"/>
      <c r="G103" s="457"/>
      <c r="H103" s="458"/>
      <c r="I103" s="458"/>
      <c r="J103" s="459"/>
      <c r="K103" s="266" t="s">
        <v>152</v>
      </c>
      <c r="L103" s="264"/>
      <c r="M103" s="264"/>
      <c r="N103" s="265"/>
      <c r="O103" s="408" t="s">
        <v>142</v>
      </c>
      <c r="P103" s="317" t="s">
        <v>120</v>
      </c>
      <c r="Q103" s="318">
        <v>0</v>
      </c>
      <c r="R103" s="319">
        <v>9999</v>
      </c>
      <c r="S103" s="319">
        <v>0.001</v>
      </c>
      <c r="T103" s="354">
        <v>1</v>
      </c>
      <c r="U103" s="409"/>
      <c r="V103" s="278"/>
      <c r="W103" s="278"/>
      <c r="X103" s="265"/>
      <c r="Y103" s="209"/>
    </row>
    <row r="104" spans="1:25" s="562" customFormat="1" ht="15" customHeight="1">
      <c r="A104" s="195"/>
      <c r="B104" s="195"/>
      <c r="C104" s="195"/>
      <c r="D104" s="195"/>
      <c r="E104" s="196"/>
      <c r="F104" s="196"/>
      <c r="G104" s="457"/>
      <c r="H104" s="458"/>
      <c r="I104" s="458"/>
      <c r="J104" s="459"/>
      <c r="K104" s="266" t="s">
        <v>153</v>
      </c>
      <c r="L104" s="273"/>
      <c r="M104" s="273"/>
      <c r="N104" s="274"/>
      <c r="O104" s="426" t="s">
        <v>144</v>
      </c>
      <c r="P104" s="283" t="s">
        <v>6</v>
      </c>
      <c r="Q104" s="427">
        <v>0.001</v>
      </c>
      <c r="R104" s="282">
        <v>9999</v>
      </c>
      <c r="S104" s="282">
        <v>0.001</v>
      </c>
      <c r="T104" s="428">
        <v>0.1</v>
      </c>
      <c r="U104" s="429"/>
      <c r="V104" s="430"/>
      <c r="W104" s="430"/>
      <c r="X104" s="274"/>
      <c r="Y104" s="209"/>
    </row>
    <row r="105" spans="1:25" s="562" customFormat="1" ht="15" customHeight="1">
      <c r="A105" s="195"/>
      <c r="B105" s="195"/>
      <c r="C105" s="195"/>
      <c r="D105" s="195"/>
      <c r="E105" s="196"/>
      <c r="F105" s="196"/>
      <c r="G105" s="457"/>
      <c r="H105" s="458"/>
      <c r="I105" s="458"/>
      <c r="J105" s="459"/>
      <c r="K105" s="266" t="s">
        <v>153</v>
      </c>
      <c r="L105" s="273"/>
      <c r="M105" s="273"/>
      <c r="N105" s="274"/>
      <c r="O105" s="426" t="s">
        <v>318</v>
      </c>
      <c r="P105" s="283" t="s">
        <v>6</v>
      </c>
      <c r="Q105" s="427">
        <v>0.001</v>
      </c>
      <c r="R105" s="282">
        <v>9999</v>
      </c>
      <c r="S105" s="282">
        <v>0.001</v>
      </c>
      <c r="T105" s="428">
        <v>0.1</v>
      </c>
      <c r="U105" s="429"/>
      <c r="V105" s="430"/>
      <c r="W105" s="430"/>
      <c r="X105" s="274"/>
      <c r="Y105" s="209"/>
    </row>
    <row r="106" spans="1:25" s="562" customFormat="1" ht="15" customHeight="1">
      <c r="A106" s="195"/>
      <c r="B106" s="195"/>
      <c r="C106" s="195"/>
      <c r="D106" s="195"/>
      <c r="E106" s="196"/>
      <c r="F106" s="196"/>
      <c r="G106" s="457"/>
      <c r="H106" s="458"/>
      <c r="I106" s="458"/>
      <c r="J106" s="459"/>
      <c r="K106" s="266" t="s">
        <v>153</v>
      </c>
      <c r="L106" s="273"/>
      <c r="M106" s="273"/>
      <c r="N106" s="274"/>
      <c r="O106" s="426" t="s">
        <v>319</v>
      </c>
      <c r="P106" s="283" t="s">
        <v>6</v>
      </c>
      <c r="Q106" s="427">
        <v>0.001</v>
      </c>
      <c r="R106" s="282">
        <v>9999</v>
      </c>
      <c r="S106" s="282">
        <v>0.001</v>
      </c>
      <c r="T106" s="428">
        <v>0.5</v>
      </c>
      <c r="U106" s="429"/>
      <c r="V106" s="430"/>
      <c r="W106" s="430"/>
      <c r="X106" s="274"/>
      <c r="Y106" s="209"/>
    </row>
    <row r="107" spans="1:25" s="562" customFormat="1" ht="15" customHeight="1" thickBot="1">
      <c r="A107" s="195"/>
      <c r="B107" s="195"/>
      <c r="C107" s="195"/>
      <c r="D107" s="195"/>
      <c r="E107" s="196"/>
      <c r="F107" s="196"/>
      <c r="G107" s="460"/>
      <c r="H107" s="461"/>
      <c r="I107" s="461"/>
      <c r="J107" s="462"/>
      <c r="K107" s="248" t="s">
        <v>330</v>
      </c>
      <c r="L107" s="249"/>
      <c r="M107" s="249"/>
      <c r="N107" s="250"/>
      <c r="O107" s="410" t="s">
        <v>303</v>
      </c>
      <c r="P107" s="259" t="s">
        <v>100</v>
      </c>
      <c r="Q107" s="411">
        <v>0</v>
      </c>
      <c r="R107" s="261">
        <v>1</v>
      </c>
      <c r="S107" s="261" t="s">
        <v>100</v>
      </c>
      <c r="T107" s="262">
        <v>0</v>
      </c>
      <c r="U107" s="412"/>
      <c r="V107" s="263"/>
      <c r="W107" s="263"/>
      <c r="X107" s="250"/>
      <c r="Y107" s="209"/>
    </row>
    <row r="108" spans="1:25" ht="15.75" customHeight="1" thickTop="1">
      <c r="A108" s="195"/>
      <c r="B108" s="195"/>
      <c r="C108" s="195"/>
      <c r="D108" s="195"/>
      <c r="E108" s="196"/>
      <c r="F108" s="196"/>
      <c r="G108" s="463" t="s">
        <v>304</v>
      </c>
      <c r="H108" s="464"/>
      <c r="I108" s="464"/>
      <c r="J108" s="465"/>
      <c r="K108" s="413" t="s">
        <v>309</v>
      </c>
      <c r="L108" s="414"/>
      <c r="M108" s="414"/>
      <c r="N108" s="415"/>
      <c r="O108" s="416" t="s">
        <v>305</v>
      </c>
      <c r="P108" s="401" t="s">
        <v>120</v>
      </c>
      <c r="Q108" s="417">
        <v>0</v>
      </c>
      <c r="R108" s="403">
        <v>9999</v>
      </c>
      <c r="S108" s="417">
        <v>0.001</v>
      </c>
      <c r="T108" s="405">
        <v>2</v>
      </c>
      <c r="U108" s="418"/>
      <c r="V108" s="418"/>
      <c r="W108" s="418"/>
      <c r="X108" s="419"/>
      <c r="Y108" s="656"/>
    </row>
    <row r="109" spans="1:25" ht="15">
      <c r="A109" s="195"/>
      <c r="B109" s="195"/>
      <c r="C109" s="195"/>
      <c r="D109" s="195"/>
      <c r="E109" s="196"/>
      <c r="F109" s="196"/>
      <c r="G109" s="466"/>
      <c r="H109" s="467"/>
      <c r="I109" s="467"/>
      <c r="J109" s="468"/>
      <c r="K109" s="420" t="s">
        <v>310</v>
      </c>
      <c r="L109" s="421"/>
      <c r="M109" s="421"/>
      <c r="N109" s="422"/>
      <c r="O109" s="408" t="s">
        <v>306</v>
      </c>
      <c r="P109" s="317" t="s">
        <v>120</v>
      </c>
      <c r="Q109" s="423">
        <v>0</v>
      </c>
      <c r="R109" s="319">
        <v>9999</v>
      </c>
      <c r="S109" s="423">
        <v>0.001</v>
      </c>
      <c r="T109" s="277">
        <v>16</v>
      </c>
      <c r="U109" s="424"/>
      <c r="V109" s="424"/>
      <c r="W109" s="424"/>
      <c r="X109" s="425"/>
      <c r="Y109" s="656"/>
    </row>
    <row r="110" spans="1:25" ht="15" customHeight="1">
      <c r="A110" s="195"/>
      <c r="B110" s="195"/>
      <c r="C110" s="195"/>
      <c r="D110" s="195"/>
      <c r="E110" s="196"/>
      <c r="F110" s="196"/>
      <c r="G110" s="466"/>
      <c r="H110" s="467"/>
      <c r="I110" s="467"/>
      <c r="J110" s="468"/>
      <c r="K110" s="266" t="s">
        <v>311</v>
      </c>
      <c r="L110" s="264"/>
      <c r="M110" s="264"/>
      <c r="N110" s="265"/>
      <c r="O110" s="276" t="s">
        <v>307</v>
      </c>
      <c r="P110" s="317" t="s">
        <v>120</v>
      </c>
      <c r="Q110" s="318">
        <v>0</v>
      </c>
      <c r="R110" s="319">
        <v>9999</v>
      </c>
      <c r="S110" s="317">
        <v>0.001</v>
      </c>
      <c r="T110" s="277">
        <v>2</v>
      </c>
      <c r="U110" s="409"/>
      <c r="V110" s="278"/>
      <c r="W110" s="278"/>
      <c r="X110" s="265"/>
      <c r="Y110" s="563"/>
    </row>
    <row r="111" spans="1:25" ht="15" customHeight="1">
      <c r="A111" s="195"/>
      <c r="B111" s="195"/>
      <c r="C111" s="195"/>
      <c r="D111" s="195"/>
      <c r="E111" s="196"/>
      <c r="F111" s="196"/>
      <c r="G111" s="466"/>
      <c r="H111" s="467"/>
      <c r="I111" s="467"/>
      <c r="J111" s="468"/>
      <c r="K111" s="266" t="s">
        <v>152</v>
      </c>
      <c r="L111" s="264"/>
      <c r="M111" s="264"/>
      <c r="N111" s="265"/>
      <c r="O111" s="276" t="s">
        <v>141</v>
      </c>
      <c r="P111" s="317" t="s">
        <v>120</v>
      </c>
      <c r="Q111" s="318">
        <v>0</v>
      </c>
      <c r="R111" s="319">
        <v>9999</v>
      </c>
      <c r="S111" s="317">
        <v>0.001</v>
      </c>
      <c r="T111" s="353">
        <v>0.2</v>
      </c>
      <c r="U111" s="409"/>
      <c r="V111" s="278"/>
      <c r="W111" s="278"/>
      <c r="X111" s="265"/>
      <c r="Y111" s="563"/>
    </row>
    <row r="112" spans="1:25" ht="15" customHeight="1">
      <c r="A112" s="195"/>
      <c r="B112" s="195"/>
      <c r="C112" s="195"/>
      <c r="D112" s="195"/>
      <c r="E112" s="196"/>
      <c r="F112" s="196"/>
      <c r="G112" s="466"/>
      <c r="H112" s="467"/>
      <c r="I112" s="467"/>
      <c r="J112" s="468"/>
      <c r="K112" s="266" t="s">
        <v>152</v>
      </c>
      <c r="L112" s="264"/>
      <c r="M112" s="264"/>
      <c r="N112" s="264"/>
      <c r="O112" s="276" t="s">
        <v>142</v>
      </c>
      <c r="P112" s="276" t="s">
        <v>120</v>
      </c>
      <c r="Q112" s="657">
        <v>0</v>
      </c>
      <c r="R112" s="319">
        <v>9999</v>
      </c>
      <c r="S112" s="375">
        <v>0.001</v>
      </c>
      <c r="T112" s="353">
        <v>0.2</v>
      </c>
      <c r="U112" s="409"/>
      <c r="V112" s="278"/>
      <c r="W112" s="278"/>
      <c r="X112" s="584"/>
      <c r="Y112" s="563"/>
    </row>
    <row r="113" spans="1:25" ht="15" customHeight="1">
      <c r="A113" s="195"/>
      <c r="B113" s="195"/>
      <c r="C113" s="195"/>
      <c r="D113" s="195"/>
      <c r="E113" s="196"/>
      <c r="F113" s="196"/>
      <c r="G113" s="466"/>
      <c r="H113" s="467"/>
      <c r="I113" s="467"/>
      <c r="J113" s="468"/>
      <c r="K113" s="266" t="s">
        <v>152</v>
      </c>
      <c r="L113" s="264"/>
      <c r="M113" s="264"/>
      <c r="N113" s="265"/>
      <c r="O113" s="276" t="s">
        <v>143</v>
      </c>
      <c r="P113" s="317" t="s">
        <v>120</v>
      </c>
      <c r="Q113" s="318">
        <v>0</v>
      </c>
      <c r="R113" s="319">
        <v>9999</v>
      </c>
      <c r="S113" s="317">
        <v>0.001</v>
      </c>
      <c r="T113" s="353">
        <v>1</v>
      </c>
      <c r="U113" s="409"/>
      <c r="V113" s="278"/>
      <c r="W113" s="278"/>
      <c r="X113" s="265"/>
      <c r="Y113" s="563"/>
    </row>
    <row r="114" spans="1:25" ht="15" customHeight="1">
      <c r="A114" s="195"/>
      <c r="B114" s="195"/>
      <c r="C114" s="195"/>
      <c r="D114" s="195"/>
      <c r="E114" s="196"/>
      <c r="F114" s="196"/>
      <c r="G114" s="466"/>
      <c r="H114" s="467"/>
      <c r="I114" s="467"/>
      <c r="J114" s="468"/>
      <c r="K114" s="266" t="s">
        <v>152</v>
      </c>
      <c r="L114" s="264"/>
      <c r="M114" s="264"/>
      <c r="N114" s="265"/>
      <c r="O114" s="276" t="s">
        <v>154</v>
      </c>
      <c r="P114" s="317" t="s">
        <v>6</v>
      </c>
      <c r="Q114" s="318">
        <v>0</v>
      </c>
      <c r="R114" s="319">
        <v>9999</v>
      </c>
      <c r="S114" s="658">
        <v>0.001</v>
      </c>
      <c r="T114" s="353">
        <v>0.2</v>
      </c>
      <c r="U114" s="409"/>
      <c r="V114" s="278"/>
      <c r="W114" s="278"/>
      <c r="X114" s="265"/>
      <c r="Y114" s="563"/>
    </row>
    <row r="115" spans="1:25" ht="15" customHeight="1">
      <c r="A115" s="195"/>
      <c r="B115" s="195"/>
      <c r="C115" s="195"/>
      <c r="D115" s="195"/>
      <c r="E115" s="196"/>
      <c r="F115" s="196"/>
      <c r="G115" s="466"/>
      <c r="H115" s="467"/>
      <c r="I115" s="467"/>
      <c r="J115" s="468"/>
      <c r="K115" s="266" t="s">
        <v>312</v>
      </c>
      <c r="L115" s="264"/>
      <c r="M115" s="264"/>
      <c r="N115" s="265"/>
      <c r="O115" s="570" t="s">
        <v>308</v>
      </c>
      <c r="P115" s="317" t="s">
        <v>120</v>
      </c>
      <c r="Q115" s="318">
        <v>0.15</v>
      </c>
      <c r="R115" s="319">
        <v>200</v>
      </c>
      <c r="S115" s="317">
        <v>0.001</v>
      </c>
      <c r="T115" s="277">
        <v>2</v>
      </c>
      <c r="U115" s="409"/>
      <c r="V115" s="278"/>
      <c r="W115" s="278"/>
      <c r="X115" s="265"/>
      <c r="Y115" s="563"/>
    </row>
    <row r="116" spans="1:25" ht="15" customHeight="1">
      <c r="A116" s="195"/>
      <c r="B116" s="195"/>
      <c r="C116" s="195"/>
      <c r="D116" s="195"/>
      <c r="E116" s="196"/>
      <c r="F116" s="196"/>
      <c r="G116" s="466"/>
      <c r="H116" s="467"/>
      <c r="I116" s="467"/>
      <c r="J116" s="468"/>
      <c r="K116" s="659" t="s">
        <v>331</v>
      </c>
      <c r="L116" s="660"/>
      <c r="M116" s="660"/>
      <c r="N116" s="661"/>
      <c r="O116" s="345" t="s">
        <v>313</v>
      </c>
      <c r="P116" s="345" t="s">
        <v>100</v>
      </c>
      <c r="Q116" s="662">
        <v>0</v>
      </c>
      <c r="R116" s="243">
        <v>1</v>
      </c>
      <c r="S116" s="662" t="s">
        <v>100</v>
      </c>
      <c r="T116" s="244">
        <v>0</v>
      </c>
      <c r="U116" s="663"/>
      <c r="V116" s="663"/>
      <c r="W116" s="663"/>
      <c r="X116" s="664"/>
      <c r="Y116" s="656"/>
    </row>
    <row r="117" spans="1:25" ht="15" customHeight="1">
      <c r="A117" s="195"/>
      <c r="B117" s="195"/>
      <c r="C117" s="195"/>
      <c r="D117" s="195"/>
      <c r="E117" s="196"/>
      <c r="F117" s="196"/>
      <c r="G117" s="466"/>
      <c r="H117" s="467"/>
      <c r="I117" s="467"/>
      <c r="J117" s="468"/>
      <c r="K117" s="245" t="s">
        <v>332</v>
      </c>
      <c r="L117" s="246"/>
      <c r="M117" s="246"/>
      <c r="N117" s="247"/>
      <c r="O117" s="345" t="s">
        <v>314</v>
      </c>
      <c r="P117" s="241" t="s">
        <v>100</v>
      </c>
      <c r="Q117" s="665">
        <v>0</v>
      </c>
      <c r="R117" s="243">
        <v>1</v>
      </c>
      <c r="S117" s="241" t="s">
        <v>100</v>
      </c>
      <c r="T117" s="244">
        <v>0</v>
      </c>
      <c r="U117" s="666"/>
      <c r="V117" s="271"/>
      <c r="W117" s="271"/>
      <c r="X117" s="247"/>
      <c r="Y117" s="563"/>
    </row>
    <row r="118" spans="1:25" ht="15" customHeight="1">
      <c r="A118" s="195"/>
      <c r="B118" s="195"/>
      <c r="C118" s="195"/>
      <c r="D118" s="195"/>
      <c r="E118" s="196"/>
      <c r="F118" s="196"/>
      <c r="G118" s="466"/>
      <c r="H118" s="467"/>
      <c r="I118" s="467"/>
      <c r="J118" s="468"/>
      <c r="K118" s="245" t="s">
        <v>334</v>
      </c>
      <c r="L118" s="246"/>
      <c r="M118" s="246"/>
      <c r="N118" s="247"/>
      <c r="O118" s="345" t="s">
        <v>315</v>
      </c>
      <c r="P118" s="241" t="s">
        <v>100</v>
      </c>
      <c r="Q118" s="665">
        <v>0</v>
      </c>
      <c r="R118" s="243">
        <v>1</v>
      </c>
      <c r="S118" s="241" t="s">
        <v>100</v>
      </c>
      <c r="T118" s="244">
        <v>0</v>
      </c>
      <c r="U118" s="666"/>
      <c r="V118" s="271"/>
      <c r="W118" s="271"/>
      <c r="X118" s="247"/>
      <c r="Y118" s="563"/>
    </row>
    <row r="119" spans="1:25" ht="15" customHeight="1" thickBot="1">
      <c r="A119" s="195"/>
      <c r="B119" s="195"/>
      <c r="C119" s="195"/>
      <c r="D119" s="195"/>
      <c r="E119" s="196"/>
      <c r="F119" s="196"/>
      <c r="G119" s="469"/>
      <c r="H119" s="470"/>
      <c r="I119" s="470"/>
      <c r="J119" s="471"/>
      <c r="K119" s="248" t="s">
        <v>333</v>
      </c>
      <c r="L119" s="249"/>
      <c r="M119" s="249"/>
      <c r="N119" s="250"/>
      <c r="O119" s="258" t="s">
        <v>316</v>
      </c>
      <c r="P119" s="259" t="s">
        <v>100</v>
      </c>
      <c r="Q119" s="411">
        <v>0</v>
      </c>
      <c r="R119" s="261">
        <v>1</v>
      </c>
      <c r="S119" s="259" t="s">
        <v>100</v>
      </c>
      <c r="T119" s="262">
        <v>0</v>
      </c>
      <c r="U119" s="412"/>
      <c r="V119" s="263"/>
      <c r="W119" s="263"/>
      <c r="X119" s="250"/>
      <c r="Y119" s="563"/>
    </row>
    <row r="120" ht="15" customHeight="1" thickTop="1"/>
    <row r="121" spans="1:20" s="671" customFormat="1" ht="15" customHeight="1">
      <c r="A121" s="139"/>
      <c r="B121" s="139"/>
      <c r="C121" s="139"/>
      <c r="D121" s="139"/>
      <c r="E121" s="140"/>
      <c r="F121" s="140"/>
      <c r="G121" s="668"/>
      <c r="H121" s="668"/>
      <c r="I121" s="668"/>
      <c r="J121" s="669"/>
      <c r="K121" s="670"/>
      <c r="M121" s="670"/>
      <c r="O121" s="669"/>
      <c r="T121" s="669"/>
    </row>
    <row r="122" spans="1:20" s="671" customFormat="1" ht="15" customHeight="1">
      <c r="A122" s="139"/>
      <c r="B122" s="139"/>
      <c r="C122" s="139"/>
      <c r="D122" s="139"/>
      <c r="E122" s="140"/>
      <c r="F122" s="140"/>
      <c r="J122" s="669"/>
      <c r="K122" s="670"/>
      <c r="M122" s="670"/>
      <c r="O122" s="669"/>
      <c r="T122" s="669"/>
    </row>
    <row r="123" spans="1:20" s="671" customFormat="1" ht="16.5">
      <c r="A123" s="139"/>
      <c r="B123" s="139"/>
      <c r="C123" s="139"/>
      <c r="D123" s="139"/>
      <c r="E123" s="140"/>
      <c r="F123" s="140"/>
      <c r="J123" s="669"/>
      <c r="K123" s="670"/>
      <c r="M123" s="670"/>
      <c r="O123" s="669"/>
      <c r="T123" s="669"/>
    </row>
    <row r="124" spans="1:20" s="671" customFormat="1" ht="17.25" thickBot="1">
      <c r="A124" s="139"/>
      <c r="B124" s="139"/>
      <c r="C124" s="139"/>
      <c r="D124" s="139"/>
      <c r="E124" s="140"/>
      <c r="F124" s="140"/>
      <c r="J124" s="669"/>
      <c r="K124" s="670"/>
      <c r="M124" s="670"/>
      <c r="O124" s="669"/>
      <c r="T124" s="669"/>
    </row>
    <row r="125" spans="1:20" s="670" customFormat="1" ht="45" customHeight="1" thickBot="1">
      <c r="A125" s="139"/>
      <c r="B125" s="139"/>
      <c r="C125" s="139"/>
      <c r="D125" s="139"/>
      <c r="E125" s="140"/>
      <c r="F125" s="140"/>
      <c r="I125" s="138" t="s">
        <v>133</v>
      </c>
      <c r="J125" s="502" t="s">
        <v>10</v>
      </c>
      <c r="K125" s="503"/>
      <c r="L125" s="129" t="s">
        <v>11</v>
      </c>
      <c r="M125" s="130" t="s">
        <v>12</v>
      </c>
      <c r="N125" s="133" t="s">
        <v>13</v>
      </c>
      <c r="O125" s="137"/>
      <c r="P125" s="128" t="s">
        <v>14</v>
      </c>
      <c r="Q125" s="130"/>
      <c r="R125" s="132"/>
      <c r="T125" s="667"/>
    </row>
    <row r="126" spans="1:20" s="670" customFormat="1" ht="19.5" customHeight="1">
      <c r="A126" s="139"/>
      <c r="B126" s="139"/>
      <c r="C126" s="139"/>
      <c r="D126" s="139"/>
      <c r="E126" s="140"/>
      <c r="F126" s="140"/>
      <c r="I126" s="672"/>
      <c r="J126" s="673" t="s">
        <v>21</v>
      </c>
      <c r="K126" s="674"/>
      <c r="L126" s="131"/>
      <c r="M126" s="131"/>
      <c r="N126" s="134"/>
      <c r="O126" s="499"/>
      <c r="P126" s="500"/>
      <c r="Q126" s="500"/>
      <c r="R126" s="501"/>
      <c r="T126" s="667"/>
    </row>
    <row r="127" spans="1:20" s="670" customFormat="1" ht="19.5" customHeight="1">
      <c r="A127" s="139"/>
      <c r="B127" s="139"/>
      <c r="C127" s="139"/>
      <c r="D127" s="139"/>
      <c r="E127" s="140"/>
      <c r="F127" s="140"/>
      <c r="I127" s="210"/>
      <c r="J127" s="675" t="s">
        <v>134</v>
      </c>
      <c r="K127" s="676"/>
      <c r="L127" s="677"/>
      <c r="M127" s="677"/>
      <c r="N127" s="135"/>
      <c r="O127" s="496"/>
      <c r="P127" s="497"/>
      <c r="Q127" s="497"/>
      <c r="R127" s="498"/>
      <c r="T127" s="667"/>
    </row>
    <row r="128" spans="1:20" s="670" customFormat="1" ht="19.5" customHeight="1">
      <c r="A128" s="139"/>
      <c r="B128" s="139"/>
      <c r="C128" s="139"/>
      <c r="D128" s="139"/>
      <c r="E128" s="140"/>
      <c r="F128" s="140"/>
      <c r="I128" s="210"/>
      <c r="J128" s="675" t="s">
        <v>134</v>
      </c>
      <c r="K128" s="676"/>
      <c r="L128" s="677"/>
      <c r="M128" s="677"/>
      <c r="N128" s="135"/>
      <c r="O128" s="496"/>
      <c r="P128" s="497"/>
      <c r="Q128" s="497"/>
      <c r="R128" s="498"/>
      <c r="T128" s="667"/>
    </row>
    <row r="129" spans="1:20" s="670" customFormat="1" ht="19.5" customHeight="1" thickBot="1">
      <c r="A129" s="139"/>
      <c r="B129" s="139"/>
      <c r="C129" s="139"/>
      <c r="D129" s="139"/>
      <c r="E129" s="140"/>
      <c r="F129" s="140"/>
      <c r="I129" s="678"/>
      <c r="J129" s="679" t="s">
        <v>135</v>
      </c>
      <c r="K129" s="680"/>
      <c r="L129" s="681"/>
      <c r="M129" s="681"/>
      <c r="N129" s="136"/>
      <c r="O129" s="493"/>
      <c r="P129" s="494"/>
      <c r="Q129" s="494"/>
      <c r="R129" s="495"/>
      <c r="T129" s="667"/>
    </row>
    <row r="130" spans="1:20" s="671" customFormat="1" ht="16.5">
      <c r="A130" s="139"/>
      <c r="B130" s="139"/>
      <c r="C130" s="139"/>
      <c r="D130" s="139"/>
      <c r="E130" s="140"/>
      <c r="F130" s="140"/>
      <c r="J130" s="669"/>
      <c r="K130" s="670"/>
      <c r="M130" s="670"/>
      <c r="O130" s="669"/>
      <c r="T130" s="669"/>
    </row>
    <row r="131" spans="1:20" s="671" customFormat="1" ht="16.5">
      <c r="A131" s="139"/>
      <c r="B131" s="139"/>
      <c r="C131" s="139"/>
      <c r="D131" s="139"/>
      <c r="E131" s="140"/>
      <c r="F131" s="140"/>
      <c r="J131" s="669"/>
      <c r="K131" s="670"/>
      <c r="M131" s="670"/>
      <c r="O131" s="669"/>
      <c r="T131" s="669"/>
    </row>
  </sheetData>
  <sheetProtection/>
  <mergeCells count="60">
    <mergeCell ref="J126:K126"/>
    <mergeCell ref="K92:K93"/>
    <mergeCell ref="Y52:Y53"/>
    <mergeCell ref="Y46:Y47"/>
    <mergeCell ref="K52:K53"/>
    <mergeCell ref="K54:K55"/>
    <mergeCell ref="Y86:Y87"/>
    <mergeCell ref="Y90:Y91"/>
    <mergeCell ref="Y92:Y93"/>
    <mergeCell ref="Y6:Y8"/>
    <mergeCell ref="Y13:Y17"/>
    <mergeCell ref="Y10:Y11"/>
    <mergeCell ref="J127:K127"/>
    <mergeCell ref="J128:K128"/>
    <mergeCell ref="J129:K129"/>
    <mergeCell ref="G3:I3"/>
    <mergeCell ref="O129:R129"/>
    <mergeCell ref="O127:R127"/>
    <mergeCell ref="O126:R126"/>
    <mergeCell ref="O128:R128"/>
    <mergeCell ref="K18:N18"/>
    <mergeCell ref="J125:K125"/>
    <mergeCell ref="B4:D4"/>
    <mergeCell ref="Y54:Y55"/>
    <mergeCell ref="Y88:Y89"/>
    <mergeCell ref="J19:J30"/>
    <mergeCell ref="K31:K32"/>
    <mergeCell ref="C6:C8"/>
    <mergeCell ref="K33:K34"/>
    <mergeCell ref="K59:N59"/>
    <mergeCell ref="K88:K89"/>
    <mergeCell ref="G101:J107"/>
    <mergeCell ref="G108:J119"/>
    <mergeCell ref="J3:J5"/>
    <mergeCell ref="K3:N5"/>
    <mergeCell ref="O3:O5"/>
    <mergeCell ref="P3:P5"/>
    <mergeCell ref="J46:J51"/>
    <mergeCell ref="J6:J9"/>
    <mergeCell ref="J13:J18"/>
    <mergeCell ref="K90:K91"/>
    <mergeCell ref="G100:J100"/>
    <mergeCell ref="G4:G5"/>
    <mergeCell ref="I4:I5"/>
    <mergeCell ref="K94:K95"/>
    <mergeCell ref="Y94:Y95"/>
    <mergeCell ref="J86:J99"/>
    <mergeCell ref="Q3:S4"/>
    <mergeCell ref="T3:T5"/>
    <mergeCell ref="U3:X4"/>
    <mergeCell ref="K86:K87"/>
    <mergeCell ref="G1:X1"/>
    <mergeCell ref="J10:J12"/>
    <mergeCell ref="K61:K65"/>
    <mergeCell ref="K70:K71"/>
    <mergeCell ref="K76:K77"/>
    <mergeCell ref="J52:J85"/>
    <mergeCell ref="K82:K83"/>
    <mergeCell ref="K35:K36"/>
    <mergeCell ref="J31:J45"/>
  </mergeCells>
  <dataValidations count="1">
    <dataValidation type="decimal" allowBlank="1" showInputMessage="1" showErrorMessage="1" errorTitle="Ошибка ввода" error="Значение уставки не входит в допустимый диапазон" sqref="T116 T108:T109 T19:T30">
      <formula1>Q116</formula1>
      <formula2>R116</formula2>
    </dataValidation>
  </dataValidations>
  <printOptions/>
  <pageMargins left="0.1968503937007874" right="0.1968503937007874" top="0.1968503937007874" bottom="0.5118110236220472" header="0.1968503937007874" footer="0.1968503937007874"/>
  <pageSetup fitToHeight="0" fitToWidth="1" horizontalDpi="600" verticalDpi="600" orientation="landscape" paperSize="8" scale="99" r:id="rId1"/>
  <headerFooter alignWithMargins="0">
    <oddFooter>&amp;RГ-&amp;P</oddFooter>
  </headerFooter>
  <rowBreaks count="3" manualBreakCount="3">
    <brk id="51" min="6" max="24" man="1"/>
    <brk id="18" min="6" max="24" man="1"/>
    <brk id="130" min="6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2:L24"/>
  <sheetViews>
    <sheetView showGridLines="0" zoomScalePageLayoutView="0" workbookViewId="0" topLeftCell="A1">
      <selection activeCell="P14" sqref="P14"/>
    </sheetView>
  </sheetViews>
  <sheetFormatPr defaultColWidth="9.140625" defaultRowHeight="12.75"/>
  <cols>
    <col min="1" max="1" width="7.57421875" style="0" customWidth="1"/>
    <col min="5" max="5" width="8.28125" style="0" customWidth="1"/>
    <col min="6" max="6" width="22.57421875" style="0" customWidth="1"/>
    <col min="7" max="7" width="14.00390625" style="0" bestFit="1" customWidth="1"/>
    <col min="8" max="8" width="9.8515625" style="0" customWidth="1"/>
    <col min="9" max="9" width="1.57421875" style="0" customWidth="1"/>
    <col min="10" max="10" width="8.7109375" style="0" bestFit="1" customWidth="1"/>
    <col min="11" max="11" width="10.421875" style="0" customWidth="1"/>
  </cols>
  <sheetData>
    <row r="2" spans="1:6" ht="16.5" thickBot="1">
      <c r="A2" s="2" t="s">
        <v>85</v>
      </c>
      <c r="B2" s="3"/>
      <c r="C2" s="3"/>
      <c r="D2" s="3"/>
      <c r="E2" s="3"/>
      <c r="F2" s="2"/>
    </row>
    <row r="3" spans="1:10" ht="16.5" thickBot="1">
      <c r="A3" s="73" t="s">
        <v>25</v>
      </c>
      <c r="B3" s="529" t="s">
        <v>26</v>
      </c>
      <c r="C3" s="530"/>
      <c r="D3" s="530"/>
      <c r="E3" s="530"/>
      <c r="F3" s="531"/>
      <c r="G3" s="74" t="s">
        <v>27</v>
      </c>
      <c r="H3" s="6" t="s">
        <v>28</v>
      </c>
      <c r="I3" s="7"/>
      <c r="J3" s="7" t="s">
        <v>29</v>
      </c>
    </row>
    <row r="4" spans="1:10" ht="16.5" thickBot="1">
      <c r="A4" s="75">
        <v>1</v>
      </c>
      <c r="B4" s="508" t="str">
        <f>CONCATENATE("Тип ",RIGHT(A2,LEN(A2)-SEARCH("Параметры",A2)-LEN("Параметры")))</f>
        <v>Тип генератора</v>
      </c>
      <c r="C4" s="509"/>
      <c r="D4" s="509"/>
      <c r="E4" s="509"/>
      <c r="F4" s="510"/>
      <c r="G4" s="532"/>
      <c r="H4" s="533"/>
      <c r="I4" s="533"/>
      <c r="J4" s="534"/>
    </row>
    <row r="5" spans="1:10" ht="16.5" thickBot="1">
      <c r="A5" s="76">
        <v>2</v>
      </c>
      <c r="B5" s="508" t="str">
        <f>CONCATENATE("Обозначение ",RIGHT(A2,LEN(A2)-SEARCH("Параметры",A2)-LEN("Параметры"))," на схеме")</f>
        <v>Обозначение генератора на схеме</v>
      </c>
      <c r="C5" s="509"/>
      <c r="D5" s="509"/>
      <c r="E5" s="509"/>
      <c r="F5" s="510"/>
      <c r="G5" s="532"/>
      <c r="H5" s="533"/>
      <c r="I5" s="533"/>
      <c r="J5" s="534"/>
    </row>
    <row r="6" spans="1:10" ht="15.75">
      <c r="A6" s="76">
        <v>3</v>
      </c>
      <c r="B6" s="508" t="s">
        <v>86</v>
      </c>
      <c r="C6" s="509"/>
      <c r="D6" s="509"/>
      <c r="E6" s="509"/>
      <c r="F6" s="510"/>
      <c r="G6" s="77" t="s">
        <v>87</v>
      </c>
      <c r="H6" s="527">
        <v>6.6</v>
      </c>
      <c r="I6" s="528"/>
      <c r="J6" s="78" t="s">
        <v>34</v>
      </c>
    </row>
    <row r="7" spans="1:10" ht="15.75">
      <c r="A7" s="76">
        <v>4</v>
      </c>
      <c r="B7" s="79" t="s">
        <v>88</v>
      </c>
      <c r="C7" s="80"/>
      <c r="D7" s="80"/>
      <c r="E7" s="80"/>
      <c r="F7" s="81"/>
      <c r="G7" s="82" t="s">
        <v>89</v>
      </c>
      <c r="H7" s="506">
        <v>5.72</v>
      </c>
      <c r="I7" s="507"/>
      <c r="J7" s="83" t="s">
        <v>90</v>
      </c>
    </row>
    <row r="8" spans="1:10" ht="15.75">
      <c r="A8" s="76">
        <v>5</v>
      </c>
      <c r="B8" s="508" t="s">
        <v>91</v>
      </c>
      <c r="C8" s="509"/>
      <c r="D8" s="509"/>
      <c r="E8" s="509"/>
      <c r="F8" s="510"/>
      <c r="G8" s="82" t="s">
        <v>92</v>
      </c>
      <c r="H8" s="506">
        <v>0.8</v>
      </c>
      <c r="I8" s="507"/>
      <c r="J8" s="83" t="s">
        <v>5</v>
      </c>
    </row>
    <row r="9" spans="1:10" ht="15.75">
      <c r="A9" s="76">
        <v>6</v>
      </c>
      <c r="B9" s="15" t="s">
        <v>39</v>
      </c>
      <c r="C9" s="16"/>
      <c r="D9" s="16"/>
      <c r="E9" s="16"/>
      <c r="F9" s="17"/>
      <c r="G9" s="84" t="s">
        <v>40</v>
      </c>
      <c r="H9" s="517">
        <f>IF(AND(H7&lt;&gt;"",H8&lt;&gt;""),H7/H8,"")</f>
        <v>7.1499999999999995</v>
      </c>
      <c r="I9" s="518"/>
      <c r="J9" s="20" t="s">
        <v>41</v>
      </c>
    </row>
    <row r="10" spans="1:10" ht="16.5" thickBot="1">
      <c r="A10" s="85">
        <v>7</v>
      </c>
      <c r="B10" s="86" t="s">
        <v>93</v>
      </c>
      <c r="C10" s="87"/>
      <c r="D10" s="87"/>
      <c r="E10" s="87"/>
      <c r="F10" s="88"/>
      <c r="G10" s="89" t="s">
        <v>94</v>
      </c>
      <c r="H10" s="519">
        <f>IF(AND(H9&lt;&gt;"",H6&lt;&gt;""),H9*1000/SQRT(3)/H6,"")</f>
        <v>625.4627916220946</v>
      </c>
      <c r="I10" s="520"/>
      <c r="J10" s="90" t="s">
        <v>47</v>
      </c>
    </row>
    <row r="11" spans="2:10" ht="15.75">
      <c r="B11" s="2"/>
      <c r="C11" s="2"/>
      <c r="D11" s="2"/>
      <c r="E11" s="2"/>
      <c r="F11" s="2"/>
      <c r="G11" s="91"/>
      <c r="H11" s="2"/>
      <c r="I11" s="2"/>
      <c r="J11" s="2"/>
    </row>
    <row r="12" ht="12.75">
      <c r="A12" s="3"/>
    </row>
    <row r="13" ht="16.5" thickBot="1">
      <c r="A13" s="2" t="s">
        <v>95</v>
      </c>
    </row>
    <row r="14" spans="1:12" ht="32.25" thickBot="1">
      <c r="A14" s="28" t="s">
        <v>25</v>
      </c>
      <c r="B14" s="521" t="s">
        <v>55</v>
      </c>
      <c r="C14" s="522"/>
      <c r="D14" s="522"/>
      <c r="E14" s="522"/>
      <c r="F14" s="523"/>
      <c r="G14" s="30" t="s">
        <v>27</v>
      </c>
      <c r="H14" s="524" t="s">
        <v>56</v>
      </c>
      <c r="I14" s="525"/>
      <c r="J14" s="526"/>
      <c r="K14" s="92" t="s">
        <v>57</v>
      </c>
      <c r="L14" s="93" t="s">
        <v>29</v>
      </c>
    </row>
    <row r="15" spans="1:12" ht="15.75">
      <c r="A15" s="62">
        <v>1</v>
      </c>
      <c r="B15" s="33" t="s">
        <v>129</v>
      </c>
      <c r="C15" s="34"/>
      <c r="D15" s="34"/>
      <c r="E15" s="34"/>
      <c r="F15" s="35"/>
      <c r="G15" s="41" t="s">
        <v>96</v>
      </c>
      <c r="H15" s="62">
        <v>800</v>
      </c>
      <c r="I15" s="9" t="s">
        <v>60</v>
      </c>
      <c r="J15" s="39">
        <v>5</v>
      </c>
      <c r="K15" s="40">
        <f>IF($H$10&lt;&gt;"",H10/(H15/J15),"")</f>
        <v>3.9091424476380916</v>
      </c>
      <c r="L15" s="39" t="str">
        <f>IF(LEFT(G15,1)="I","А","В")</f>
        <v>А</v>
      </c>
    </row>
    <row r="16" spans="1:12" ht="15.75">
      <c r="A16" s="45">
        <v>2</v>
      </c>
      <c r="B16" s="33" t="s">
        <v>130</v>
      </c>
      <c r="C16" s="43"/>
      <c r="D16" s="43"/>
      <c r="E16" s="43"/>
      <c r="F16" s="44"/>
      <c r="G16" s="46" t="s">
        <v>97</v>
      </c>
      <c r="H16" s="45">
        <v>800</v>
      </c>
      <c r="I16" s="10" t="s">
        <v>60</v>
      </c>
      <c r="J16" s="47">
        <v>5</v>
      </c>
      <c r="K16" s="64">
        <f>IF($H$10&lt;&gt;"",H10/(H16/J16),"")</f>
        <v>3.9091424476380916</v>
      </c>
      <c r="L16" s="47" t="str">
        <f>IF(LEFT(G16,1)="I","А","В")</f>
        <v>А</v>
      </c>
    </row>
    <row r="17" spans="1:12" ht="15.75">
      <c r="A17" s="45">
        <v>3</v>
      </c>
      <c r="B17" s="42" t="s">
        <v>98</v>
      </c>
      <c r="C17" s="43"/>
      <c r="D17" s="43"/>
      <c r="E17" s="43"/>
      <c r="F17" s="44"/>
      <c r="G17" s="46" t="s">
        <v>99</v>
      </c>
      <c r="H17" s="45" t="s">
        <v>100</v>
      </c>
      <c r="I17" s="10" t="s">
        <v>60</v>
      </c>
      <c r="J17" s="47" t="s">
        <v>100</v>
      </c>
      <c r="K17" s="64" t="s">
        <v>64</v>
      </c>
      <c r="L17" s="47" t="str">
        <f>IF(LEFT(G17,1)="I","А","В")</f>
        <v>А</v>
      </c>
    </row>
    <row r="18" spans="1:12" ht="15.75">
      <c r="A18" s="45">
        <v>5</v>
      </c>
      <c r="B18" s="48" t="s">
        <v>101</v>
      </c>
      <c r="C18" s="43"/>
      <c r="D18" s="43"/>
      <c r="E18" s="43"/>
      <c r="F18" s="44"/>
      <c r="G18" s="46" t="s">
        <v>102</v>
      </c>
      <c r="H18" s="45" t="s">
        <v>100</v>
      </c>
      <c r="I18" s="10" t="s">
        <v>60</v>
      </c>
      <c r="J18" s="47" t="s">
        <v>131</v>
      </c>
      <c r="K18" s="10">
        <v>60.622</v>
      </c>
      <c r="L18" s="47" t="str">
        <f>IF(LEFT(G18,1)="I","А","В")</f>
        <v>В</v>
      </c>
    </row>
    <row r="19" spans="1:12" ht="15.75">
      <c r="A19" s="45">
        <v>6</v>
      </c>
      <c r="B19" s="48" t="s">
        <v>101</v>
      </c>
      <c r="C19" s="43"/>
      <c r="D19" s="43"/>
      <c r="E19" s="43"/>
      <c r="F19" s="44"/>
      <c r="G19" s="46" t="s">
        <v>103</v>
      </c>
      <c r="H19" s="45" t="s">
        <v>100</v>
      </c>
      <c r="I19" s="10" t="s">
        <v>60</v>
      </c>
      <c r="J19" s="47" t="s">
        <v>132</v>
      </c>
      <c r="K19" s="10">
        <v>105</v>
      </c>
      <c r="L19" s="47" t="str">
        <f>IF(LEFT(G19,1)="I","А","В")</f>
        <v>В</v>
      </c>
    </row>
    <row r="20" spans="1:12" ht="15.75">
      <c r="A20" s="45">
        <v>7</v>
      </c>
      <c r="B20" s="511" t="s">
        <v>69</v>
      </c>
      <c r="C20" s="512"/>
      <c r="D20" s="512"/>
      <c r="E20" s="512"/>
      <c r="F20" s="513"/>
      <c r="G20" s="46" t="str">
        <f>CONCATENATE(G15,"_лин")</f>
        <v>Iг_лин</v>
      </c>
      <c r="H20" s="45">
        <f aca="true" t="shared" si="0" ref="H20:J21">H15</f>
        <v>800</v>
      </c>
      <c r="I20" s="94" t="str">
        <f t="shared" si="0"/>
        <v>/</v>
      </c>
      <c r="J20" s="47">
        <f t="shared" si="0"/>
        <v>5</v>
      </c>
      <c r="K20" s="64">
        <f>IF(K15&lt;&gt;"",K15*SQRT(3),"")</f>
        <v>6.770833333333334</v>
      </c>
      <c r="L20" s="47" t="str">
        <f>L15</f>
        <v>А</v>
      </c>
    </row>
    <row r="21" spans="1:12" ht="16.5" thickBot="1">
      <c r="A21" s="59">
        <v>8</v>
      </c>
      <c r="B21" s="514"/>
      <c r="C21" s="515"/>
      <c r="D21" s="515"/>
      <c r="E21" s="515"/>
      <c r="F21" s="516"/>
      <c r="G21" s="60" t="str">
        <f>CONCATENATE(G16,"_лин")</f>
        <v>Iнг_лин</v>
      </c>
      <c r="H21" s="59">
        <f t="shared" si="0"/>
        <v>800</v>
      </c>
      <c r="I21" s="95" t="str">
        <f t="shared" si="0"/>
        <v>/</v>
      </c>
      <c r="J21" s="61">
        <f t="shared" si="0"/>
        <v>5</v>
      </c>
      <c r="K21" s="96">
        <f>IF(K16&lt;&gt;"",K16*SQRT(3),"")</f>
        <v>6.770833333333334</v>
      </c>
      <c r="L21" s="61" t="str">
        <f>L16</f>
        <v>А</v>
      </c>
    </row>
    <row r="22" ht="15.75">
      <c r="A22" s="2"/>
    </row>
    <row r="23" ht="15.75">
      <c r="A23" s="2" t="s">
        <v>70</v>
      </c>
    </row>
    <row r="24" ht="15.75">
      <c r="A24" s="2" t="s">
        <v>71</v>
      </c>
    </row>
  </sheetData>
  <sheetProtection/>
  <mergeCells count="15">
    <mergeCell ref="B6:F6"/>
    <mergeCell ref="H6:I6"/>
    <mergeCell ref="B3:F3"/>
    <mergeCell ref="B4:F4"/>
    <mergeCell ref="G4:J4"/>
    <mergeCell ref="B5:F5"/>
    <mergeCell ref="G5:J5"/>
    <mergeCell ref="H7:I7"/>
    <mergeCell ref="B8:F8"/>
    <mergeCell ref="H8:I8"/>
    <mergeCell ref="B20:F21"/>
    <mergeCell ref="H9:I9"/>
    <mergeCell ref="H10:I10"/>
    <mergeCell ref="B14:F14"/>
    <mergeCell ref="H14:J1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2:M37"/>
  <sheetViews>
    <sheetView showGridLines="0" zoomScalePageLayoutView="0" workbookViewId="0" topLeftCell="A13">
      <selection activeCell="H36" sqref="H36"/>
    </sheetView>
  </sheetViews>
  <sheetFormatPr defaultColWidth="9.140625" defaultRowHeight="12.75"/>
  <cols>
    <col min="1" max="1" width="7.57421875" style="0" customWidth="1"/>
    <col min="5" max="5" width="8.28125" style="0" customWidth="1"/>
    <col min="6" max="6" width="13.140625" style="0" customWidth="1"/>
    <col min="7" max="7" width="17.57421875" style="0" bestFit="1" customWidth="1"/>
    <col min="8" max="8" width="9.8515625" style="0" customWidth="1"/>
    <col min="9" max="9" width="1.57421875" style="0" customWidth="1"/>
    <col min="10" max="10" width="8.7109375" style="0" bestFit="1" customWidth="1"/>
    <col min="11" max="12" width="10.421875" style="0" customWidth="1"/>
    <col min="13" max="13" width="12.8515625" style="0" customWidth="1"/>
  </cols>
  <sheetData>
    <row r="2" spans="2:10" ht="15.75">
      <c r="B2" s="2"/>
      <c r="C2" s="2"/>
      <c r="D2" s="2"/>
      <c r="E2" s="2"/>
      <c r="F2" s="2"/>
      <c r="G2" s="2"/>
      <c r="H2" s="2"/>
      <c r="I2" s="2"/>
      <c r="J2" s="2"/>
    </row>
    <row r="3" spans="1:6" ht="16.5" thickBot="1">
      <c r="A3" s="2" t="s">
        <v>24</v>
      </c>
      <c r="B3" s="3"/>
      <c r="C3" s="3"/>
      <c r="D3" s="3"/>
      <c r="E3" s="3"/>
      <c r="F3" s="2"/>
    </row>
    <row r="4" spans="1:10" ht="16.5" thickBot="1">
      <c r="A4" s="4" t="s">
        <v>25</v>
      </c>
      <c r="B4" s="535" t="s">
        <v>26</v>
      </c>
      <c r="C4" s="536"/>
      <c r="D4" s="536"/>
      <c r="E4" s="536"/>
      <c r="F4" s="537"/>
      <c r="G4" s="5" t="s">
        <v>27</v>
      </c>
      <c r="H4" s="6" t="s">
        <v>28</v>
      </c>
      <c r="I4" s="7"/>
      <c r="J4" s="8" t="s">
        <v>29</v>
      </c>
    </row>
    <row r="5" spans="1:10" ht="16.5" thickBot="1">
      <c r="A5" s="9">
        <v>1</v>
      </c>
      <c r="B5" s="541" t="str">
        <f>CONCATENATE("Тип ",RIGHT(A3,LEN(A3)-SEARCH("Параметры",A3)-LEN("Параметры")))</f>
        <v>Тип трансформатора</v>
      </c>
      <c r="C5" s="542"/>
      <c r="D5" s="542"/>
      <c r="E5" s="542"/>
      <c r="F5" s="543"/>
      <c r="G5" s="544" t="s">
        <v>30</v>
      </c>
      <c r="H5" s="545"/>
      <c r="I5" s="545"/>
      <c r="J5" s="546"/>
    </row>
    <row r="6" spans="1:10" ht="16.5" thickBot="1">
      <c r="A6" s="10">
        <v>2</v>
      </c>
      <c r="B6" s="538" t="str">
        <f>CONCATENATE("Обозначение ",RIGHT(A3,LEN(A3)-SEARCH("Параметры",A3)-LEN("Параметры"))," на схеме")</f>
        <v>Обозначение трансформатора на схеме</v>
      </c>
      <c r="C6" s="539"/>
      <c r="D6" s="539"/>
      <c r="E6" s="539"/>
      <c r="F6" s="540"/>
      <c r="G6" s="544" t="s">
        <v>31</v>
      </c>
      <c r="H6" s="545"/>
      <c r="I6" s="545"/>
      <c r="J6" s="546"/>
    </row>
    <row r="7" spans="1:10" ht="15.75">
      <c r="A7" s="10">
        <v>3</v>
      </c>
      <c r="B7" s="538" t="s">
        <v>32</v>
      </c>
      <c r="C7" s="539"/>
      <c r="D7" s="539"/>
      <c r="E7" s="539"/>
      <c r="F7" s="540"/>
      <c r="G7" s="11" t="s">
        <v>33</v>
      </c>
      <c r="H7" s="527">
        <v>750</v>
      </c>
      <c r="I7" s="528"/>
      <c r="J7" s="12" t="s">
        <v>34</v>
      </c>
    </row>
    <row r="8" spans="1:10" ht="15.75">
      <c r="A8" s="10">
        <v>4</v>
      </c>
      <c r="B8" s="538" t="s">
        <v>35</v>
      </c>
      <c r="C8" s="539"/>
      <c r="D8" s="539"/>
      <c r="E8" s="539"/>
      <c r="F8" s="540"/>
      <c r="G8" s="13" t="s">
        <v>36</v>
      </c>
      <c r="H8" s="506"/>
      <c r="I8" s="507"/>
      <c r="J8" s="14" t="s">
        <v>34</v>
      </c>
    </row>
    <row r="9" spans="1:10" ht="15.75">
      <c r="A9" s="10">
        <v>5</v>
      </c>
      <c r="B9" s="538" t="s">
        <v>37</v>
      </c>
      <c r="C9" s="539"/>
      <c r="D9" s="539"/>
      <c r="E9" s="539"/>
      <c r="F9" s="540"/>
      <c r="G9" s="13" t="s">
        <v>38</v>
      </c>
      <c r="H9" s="506">
        <v>20</v>
      </c>
      <c r="I9" s="507"/>
      <c r="J9" s="14" t="s">
        <v>34</v>
      </c>
    </row>
    <row r="10" spans="1:10" ht="15.75">
      <c r="A10" s="10">
        <v>6</v>
      </c>
      <c r="B10" s="15" t="s">
        <v>39</v>
      </c>
      <c r="C10" s="16"/>
      <c r="D10" s="16"/>
      <c r="E10" s="16"/>
      <c r="F10" s="17"/>
      <c r="G10" s="13" t="s">
        <v>40</v>
      </c>
      <c r="H10" s="506">
        <f>3*417</f>
        <v>1251</v>
      </c>
      <c r="I10" s="507"/>
      <c r="J10" s="14" t="s">
        <v>41</v>
      </c>
    </row>
    <row r="11" spans="1:10" ht="15.75">
      <c r="A11" s="10">
        <v>7</v>
      </c>
      <c r="B11" s="538" t="s">
        <v>42</v>
      </c>
      <c r="C11" s="539"/>
      <c r="D11" s="539"/>
      <c r="E11" s="539"/>
      <c r="F11" s="540"/>
      <c r="G11" s="13" t="s">
        <v>43</v>
      </c>
      <c r="H11" s="506">
        <v>13.8</v>
      </c>
      <c r="I11" s="507"/>
      <c r="J11" s="14" t="s">
        <v>44</v>
      </c>
    </row>
    <row r="12" spans="1:10" ht="15.75">
      <c r="A12" s="10">
        <v>8</v>
      </c>
      <c r="B12" s="15" t="s">
        <v>45</v>
      </c>
      <c r="C12" s="16"/>
      <c r="D12" s="16"/>
      <c r="E12" s="16"/>
      <c r="F12" s="17"/>
      <c r="G12" s="18" t="s">
        <v>46</v>
      </c>
      <c r="H12" s="553">
        <f>IF(H7&lt;&gt;"",$H$10*1000/SQRT(3)/H7,"")</f>
        <v>963.0202490082959</v>
      </c>
      <c r="I12" s="554"/>
      <c r="J12" s="19" t="s">
        <v>47</v>
      </c>
    </row>
    <row r="13" spans="1:10" ht="15.75">
      <c r="A13" s="10">
        <v>9</v>
      </c>
      <c r="B13" s="15" t="s">
        <v>48</v>
      </c>
      <c r="C13" s="16"/>
      <c r="D13" s="16"/>
      <c r="E13" s="16"/>
      <c r="F13" s="17"/>
      <c r="G13" s="18" t="s">
        <v>49</v>
      </c>
      <c r="H13" s="553">
        <f>IF(H8&lt;&gt;"",$H$10*1000/SQRT(3)/H8,"")</f>
      </c>
      <c r="I13" s="554"/>
      <c r="J13" s="19" t="s">
        <v>47</v>
      </c>
    </row>
    <row r="14" spans="1:10" ht="15.75">
      <c r="A14" s="10">
        <v>10</v>
      </c>
      <c r="B14" s="15" t="s">
        <v>50</v>
      </c>
      <c r="C14" s="16"/>
      <c r="D14" s="16"/>
      <c r="E14" s="16"/>
      <c r="F14" s="17"/>
      <c r="G14" s="20" t="s">
        <v>51</v>
      </c>
      <c r="H14" s="553">
        <f>IF(H9&lt;&gt;"",$H$10*1000/SQRT(3)/H9/2,"")</f>
        <v>18056.62966890555</v>
      </c>
      <c r="I14" s="554"/>
      <c r="J14" s="20" t="s">
        <v>47</v>
      </c>
    </row>
    <row r="15" spans="1:10" ht="16.5" thickBot="1">
      <c r="A15" s="21">
        <v>11</v>
      </c>
      <c r="B15" s="22" t="s">
        <v>52</v>
      </c>
      <c r="C15" s="23"/>
      <c r="D15" s="23"/>
      <c r="E15" s="23"/>
      <c r="F15" s="24"/>
      <c r="G15" s="25" t="s">
        <v>53</v>
      </c>
      <c r="H15" s="555">
        <f>IF(H10&lt;&gt;"",$H$10*1000/SQRT(3)/H9/2,"")</f>
        <v>18056.62966890555</v>
      </c>
      <c r="I15" s="556"/>
      <c r="J15" s="26" t="s">
        <v>47</v>
      </c>
    </row>
    <row r="16" spans="1:9" ht="12.75">
      <c r="A16" s="3"/>
      <c r="H16" s="1"/>
      <c r="I16" s="1"/>
    </row>
    <row r="17" ht="16.5" thickBot="1">
      <c r="A17" s="2" t="s">
        <v>54</v>
      </c>
    </row>
    <row r="18" spans="1:13" ht="48" thickBot="1">
      <c r="A18" s="27" t="s">
        <v>25</v>
      </c>
      <c r="B18" s="521" t="s">
        <v>55</v>
      </c>
      <c r="C18" s="522"/>
      <c r="D18" s="522"/>
      <c r="E18" s="522"/>
      <c r="F18" s="523"/>
      <c r="G18" s="30" t="s">
        <v>27</v>
      </c>
      <c r="H18" s="524" t="s">
        <v>56</v>
      </c>
      <c r="I18" s="525"/>
      <c r="J18" s="526"/>
      <c r="K18" s="31" t="s">
        <v>57</v>
      </c>
      <c r="L18" s="29" t="s">
        <v>29</v>
      </c>
      <c r="M18" s="32" t="s">
        <v>58</v>
      </c>
    </row>
    <row r="19" spans="1:13" ht="18.75">
      <c r="A19" s="9">
        <v>1</v>
      </c>
      <c r="B19" s="33" t="s">
        <v>59</v>
      </c>
      <c r="C19" s="34"/>
      <c r="D19" s="34"/>
      <c r="E19" s="34"/>
      <c r="F19" s="35"/>
      <c r="G19" s="36" t="s">
        <v>72</v>
      </c>
      <c r="H19" s="37">
        <v>3000</v>
      </c>
      <c r="I19" s="38" t="s">
        <v>60</v>
      </c>
      <c r="J19" s="39">
        <v>1</v>
      </c>
      <c r="K19" s="40">
        <f>IF(H12&lt;&gt;"",H12/(H19/J19),"")</f>
        <v>0.32100674966943193</v>
      </c>
      <c r="L19" s="41" t="str">
        <f aca="true" t="shared" si="0" ref="L19:L29">IF(LEFT(G19,1)="I","А","В")</f>
        <v>А</v>
      </c>
      <c r="M19" s="9" t="s">
        <v>61</v>
      </c>
    </row>
    <row r="20" spans="1:13" ht="18.75">
      <c r="A20" s="9">
        <v>2</v>
      </c>
      <c r="B20" s="42" t="s">
        <v>62</v>
      </c>
      <c r="C20" s="43"/>
      <c r="D20" s="43"/>
      <c r="E20" s="43"/>
      <c r="F20" s="44"/>
      <c r="G20" s="36" t="s">
        <v>73</v>
      </c>
      <c r="H20" s="45">
        <v>18000</v>
      </c>
      <c r="I20" s="46" t="s">
        <v>60</v>
      </c>
      <c r="J20" s="47">
        <v>5</v>
      </c>
      <c r="K20" s="40">
        <f>IF(H14&lt;&gt;"",H14/(H20/J20),"")</f>
        <v>5.015730463584875</v>
      </c>
      <c r="L20" s="46" t="str">
        <f t="shared" si="0"/>
        <v>А</v>
      </c>
      <c r="M20" s="10" t="s">
        <v>61</v>
      </c>
    </row>
    <row r="21" spans="1:13" ht="18.75">
      <c r="A21" s="9">
        <v>3</v>
      </c>
      <c r="B21" s="42" t="s">
        <v>62</v>
      </c>
      <c r="C21" s="43"/>
      <c r="D21" s="43"/>
      <c r="E21" s="43"/>
      <c r="F21" s="44"/>
      <c r="G21" s="36" t="s">
        <v>74</v>
      </c>
      <c r="H21" s="45">
        <v>18000</v>
      </c>
      <c r="I21" s="46" t="s">
        <v>60</v>
      </c>
      <c r="J21" s="47">
        <v>5</v>
      </c>
      <c r="K21" s="40">
        <f>IF(H15&lt;&gt;"",H15/(H21/J21),"")</f>
        <v>5.015730463584875</v>
      </c>
      <c r="L21" s="46" t="str">
        <f t="shared" si="0"/>
        <v>А</v>
      </c>
      <c r="M21" s="10" t="s">
        <v>61</v>
      </c>
    </row>
    <row r="22" spans="1:13" ht="18.75">
      <c r="A22" s="9">
        <v>4</v>
      </c>
      <c r="B22" s="42" t="s">
        <v>62</v>
      </c>
      <c r="C22" s="43"/>
      <c r="D22" s="43"/>
      <c r="E22" s="43"/>
      <c r="F22" s="44"/>
      <c r="G22" s="36" t="s">
        <v>75</v>
      </c>
      <c r="H22" s="45">
        <v>18000</v>
      </c>
      <c r="I22" s="46" t="s">
        <v>60</v>
      </c>
      <c r="J22" s="47">
        <v>5</v>
      </c>
      <c r="K22" s="40">
        <f>IF(H14&lt;&gt;"",H14/(H22/J22),"")</f>
        <v>5.015730463584875</v>
      </c>
      <c r="L22" s="46" t="str">
        <f t="shared" si="0"/>
        <v>А</v>
      </c>
      <c r="M22" s="10" t="s">
        <v>61</v>
      </c>
    </row>
    <row r="23" spans="1:13" ht="18.75">
      <c r="A23" s="9">
        <v>5</v>
      </c>
      <c r="B23" s="42" t="s">
        <v>62</v>
      </c>
      <c r="C23" s="43"/>
      <c r="D23" s="43"/>
      <c r="E23" s="43"/>
      <c r="F23" s="44"/>
      <c r="G23" s="36" t="s">
        <v>76</v>
      </c>
      <c r="H23" s="45">
        <v>18000</v>
      </c>
      <c r="I23" s="46" t="s">
        <v>60</v>
      </c>
      <c r="J23" s="47">
        <v>5</v>
      </c>
      <c r="K23" s="40">
        <f>IF(H15&lt;&gt;"",H15/(H23/J23),"")</f>
        <v>5.015730463584875</v>
      </c>
      <c r="L23" s="46" t="str">
        <f t="shared" si="0"/>
        <v>А</v>
      </c>
      <c r="M23" s="10" t="s">
        <v>61</v>
      </c>
    </row>
    <row r="24" spans="1:13" ht="18.75">
      <c r="A24" s="9">
        <v>6</v>
      </c>
      <c r="B24" s="42" t="s">
        <v>63</v>
      </c>
      <c r="C24" s="43"/>
      <c r="D24" s="43"/>
      <c r="E24" s="43"/>
      <c r="F24" s="44"/>
      <c r="G24" s="36" t="s">
        <v>77</v>
      </c>
      <c r="H24" s="45">
        <v>1000</v>
      </c>
      <c r="I24" s="46" t="s">
        <v>60</v>
      </c>
      <c r="J24" s="47">
        <v>1</v>
      </c>
      <c r="K24" s="10" t="s">
        <v>64</v>
      </c>
      <c r="L24" s="46" t="str">
        <f t="shared" si="0"/>
        <v>А</v>
      </c>
      <c r="M24" s="10" t="s">
        <v>61</v>
      </c>
    </row>
    <row r="25" spans="1:13" ht="18.75">
      <c r="A25" s="9">
        <v>7</v>
      </c>
      <c r="B25" s="42" t="s">
        <v>65</v>
      </c>
      <c r="C25" s="43"/>
      <c r="D25" s="43"/>
      <c r="E25" s="43"/>
      <c r="F25" s="44"/>
      <c r="G25" s="36" t="s">
        <v>78</v>
      </c>
      <c r="H25" s="45"/>
      <c r="I25" s="46" t="s">
        <v>60</v>
      </c>
      <c r="J25" s="47"/>
      <c r="K25" s="10" t="s">
        <v>64</v>
      </c>
      <c r="L25" s="46" t="str">
        <f t="shared" si="0"/>
        <v>А</v>
      </c>
      <c r="M25" s="10" t="s">
        <v>61</v>
      </c>
    </row>
    <row r="26" spans="1:13" ht="18.75">
      <c r="A26" s="9">
        <v>8</v>
      </c>
      <c r="B26" s="48" t="s">
        <v>66</v>
      </c>
      <c r="C26" s="43"/>
      <c r="D26" s="43"/>
      <c r="E26" s="43"/>
      <c r="F26" s="44"/>
      <c r="G26" s="36" t="s">
        <v>79</v>
      </c>
      <c r="H26" s="45">
        <v>20000</v>
      </c>
      <c r="I26" s="46" t="s">
        <v>60</v>
      </c>
      <c r="J26" s="47">
        <v>100</v>
      </c>
      <c r="K26" s="10">
        <f>J26</f>
        <v>100</v>
      </c>
      <c r="L26" s="46" t="str">
        <f t="shared" si="0"/>
        <v>В</v>
      </c>
      <c r="M26" s="10" t="s">
        <v>61</v>
      </c>
    </row>
    <row r="27" spans="1:13" ht="18.75">
      <c r="A27" s="9">
        <v>9</v>
      </c>
      <c r="B27" s="49" t="s">
        <v>80</v>
      </c>
      <c r="C27" s="50"/>
      <c r="D27" s="50"/>
      <c r="E27" s="50"/>
      <c r="F27" s="51"/>
      <c r="G27" s="36" t="s">
        <v>81</v>
      </c>
      <c r="H27" s="45">
        <v>20000</v>
      </c>
      <c r="I27" s="52" t="s">
        <v>60</v>
      </c>
      <c r="J27" s="53">
        <v>33</v>
      </c>
      <c r="K27" s="54" t="s">
        <v>64</v>
      </c>
      <c r="L27" s="52" t="str">
        <f t="shared" si="0"/>
        <v>В</v>
      </c>
      <c r="M27" s="10" t="s">
        <v>67</v>
      </c>
    </row>
    <row r="28" spans="1:13" ht="18.75">
      <c r="A28" s="9">
        <v>10</v>
      </c>
      <c r="B28" s="48" t="s">
        <v>68</v>
      </c>
      <c r="C28" s="43"/>
      <c r="D28" s="43"/>
      <c r="E28" s="43"/>
      <c r="F28" s="44"/>
      <c r="G28" s="36" t="s">
        <v>82</v>
      </c>
      <c r="H28" s="45">
        <v>20000</v>
      </c>
      <c r="I28" s="46" t="s">
        <v>60</v>
      </c>
      <c r="J28" s="47">
        <v>100</v>
      </c>
      <c r="K28" s="10">
        <f>J28</f>
        <v>100</v>
      </c>
      <c r="L28" s="46" t="str">
        <f t="shared" si="0"/>
        <v>В</v>
      </c>
      <c r="M28" s="10" t="s">
        <v>61</v>
      </c>
    </row>
    <row r="29" spans="1:13" ht="19.5" thickBot="1">
      <c r="A29" s="21">
        <v>11</v>
      </c>
      <c r="B29" s="55" t="s">
        <v>83</v>
      </c>
      <c r="C29" s="56"/>
      <c r="D29" s="56"/>
      <c r="E29" s="56"/>
      <c r="F29" s="57"/>
      <c r="G29" s="58" t="s">
        <v>84</v>
      </c>
      <c r="H29" s="59">
        <v>20000</v>
      </c>
      <c r="I29" s="60" t="s">
        <v>60</v>
      </c>
      <c r="J29" s="61">
        <v>33</v>
      </c>
      <c r="K29" s="21" t="s">
        <v>64</v>
      </c>
      <c r="L29" s="60" t="str">
        <f t="shared" si="0"/>
        <v>В</v>
      </c>
      <c r="M29" s="10" t="s">
        <v>67</v>
      </c>
    </row>
    <row r="30" spans="1:13" ht="15.75">
      <c r="A30" s="9">
        <v>12</v>
      </c>
      <c r="B30" s="547" t="s">
        <v>69</v>
      </c>
      <c r="C30" s="548"/>
      <c r="D30" s="548"/>
      <c r="E30" s="548"/>
      <c r="F30" s="549"/>
      <c r="G30" s="9" t="str">
        <f>CONCATENATE(G19,"_лин")</f>
        <v>IВН ТБ_лин</v>
      </c>
      <c r="H30" s="62">
        <f aca="true" t="shared" si="1" ref="H30:J34">H19</f>
        <v>3000</v>
      </c>
      <c r="I30" s="34" t="str">
        <f t="shared" si="1"/>
        <v>/</v>
      </c>
      <c r="J30" s="39">
        <f t="shared" si="1"/>
        <v>1</v>
      </c>
      <c r="K30" s="40">
        <f>IF(K19&lt;&gt;"",K19*SQRT(3),"")</f>
        <v>0.5559999999999999</v>
      </c>
      <c r="L30" s="41" t="str">
        <f>L19</f>
        <v>А</v>
      </c>
      <c r="M30" s="63" t="s">
        <v>67</v>
      </c>
    </row>
    <row r="31" spans="1:13" ht="15.75">
      <c r="A31" s="9">
        <v>13</v>
      </c>
      <c r="B31" s="547"/>
      <c r="C31" s="548"/>
      <c r="D31" s="548"/>
      <c r="E31" s="548"/>
      <c r="F31" s="549"/>
      <c r="G31" s="45" t="str">
        <f>CONCATENATE(G20,"_dТБ")</f>
        <v>IНН1 ТБ-5Г_dТБ</v>
      </c>
      <c r="H31" s="45">
        <f t="shared" si="1"/>
        <v>18000</v>
      </c>
      <c r="I31" s="43" t="str">
        <f t="shared" si="1"/>
        <v>/</v>
      </c>
      <c r="J31" s="47">
        <f t="shared" si="1"/>
        <v>5</v>
      </c>
      <c r="K31" s="64">
        <f>IF(K20&lt;&gt;"",K20*2,"")</f>
        <v>10.03146092716975</v>
      </c>
      <c r="L31" s="46" t="str">
        <f>L20</f>
        <v>А</v>
      </c>
      <c r="M31" s="10" t="s">
        <v>61</v>
      </c>
    </row>
    <row r="32" spans="1:13" ht="15.75">
      <c r="A32" s="9">
        <v>14</v>
      </c>
      <c r="B32" s="547"/>
      <c r="C32" s="548"/>
      <c r="D32" s="548"/>
      <c r="E32" s="548"/>
      <c r="F32" s="549"/>
      <c r="G32" s="45" t="str">
        <f>CONCATENATE(G21,"_dТБ")</f>
        <v>IНН2 ТБ-5Г_dТБ</v>
      </c>
      <c r="H32" s="45">
        <f t="shared" si="1"/>
        <v>18000</v>
      </c>
      <c r="I32" s="43" t="str">
        <f t="shared" si="1"/>
        <v>/</v>
      </c>
      <c r="J32" s="47">
        <f t="shared" si="1"/>
        <v>5</v>
      </c>
      <c r="K32" s="64">
        <f>IF(K21&lt;&gt;"",K21*2,"")</f>
        <v>10.03146092716975</v>
      </c>
      <c r="L32" s="46" t="str">
        <f>L21</f>
        <v>А</v>
      </c>
      <c r="M32" s="10" t="s">
        <v>61</v>
      </c>
    </row>
    <row r="33" spans="1:13" ht="15.75">
      <c r="A33" s="9">
        <v>15</v>
      </c>
      <c r="B33" s="547"/>
      <c r="C33" s="548"/>
      <c r="D33" s="548"/>
      <c r="E33" s="548"/>
      <c r="F33" s="549"/>
      <c r="G33" s="45" t="str">
        <f>CONCATENATE(G22,"_dТБ")</f>
        <v>IНН1 ТБ-6Г_dТБ</v>
      </c>
      <c r="H33" s="45">
        <f t="shared" si="1"/>
        <v>18000</v>
      </c>
      <c r="I33" s="43" t="str">
        <f t="shared" si="1"/>
        <v>/</v>
      </c>
      <c r="J33" s="47">
        <f t="shared" si="1"/>
        <v>5</v>
      </c>
      <c r="K33" s="64">
        <f>IF(K22&lt;&gt;"",K22*2,"")</f>
        <v>10.03146092716975</v>
      </c>
      <c r="L33" s="46" t="str">
        <f>L22</f>
        <v>А</v>
      </c>
      <c r="M33" s="10" t="s">
        <v>61</v>
      </c>
    </row>
    <row r="34" spans="1:13" ht="16.5" thickBot="1">
      <c r="A34" s="65">
        <v>16</v>
      </c>
      <c r="B34" s="550"/>
      <c r="C34" s="551"/>
      <c r="D34" s="551"/>
      <c r="E34" s="551"/>
      <c r="F34" s="552"/>
      <c r="G34" s="66" t="str">
        <f>CONCATENATE(G23,"_dТБ")</f>
        <v>IНН2 ТБ-6Г_dТБ</v>
      </c>
      <c r="H34" s="66">
        <f t="shared" si="1"/>
        <v>18000</v>
      </c>
      <c r="I34" s="67" t="str">
        <f t="shared" si="1"/>
        <v>/</v>
      </c>
      <c r="J34" s="68">
        <f t="shared" si="1"/>
        <v>5</v>
      </c>
      <c r="K34" s="69">
        <f>IF(K23&lt;&gt;"",K23*2,"")</f>
        <v>10.03146092716975</v>
      </c>
      <c r="L34" s="70" t="str">
        <f>L23</f>
        <v>А</v>
      </c>
      <c r="M34" s="54" t="s">
        <v>61</v>
      </c>
    </row>
    <row r="35" spans="1:13" ht="12.75">
      <c r="A35" s="1"/>
      <c r="M35" s="1"/>
    </row>
    <row r="36" ht="15.75">
      <c r="A36" s="2" t="s">
        <v>70</v>
      </c>
    </row>
    <row r="37" ht="15.75">
      <c r="A37" s="2" t="s">
        <v>71</v>
      </c>
    </row>
  </sheetData>
  <sheetProtection/>
  <mergeCells count="21">
    <mergeCell ref="H13:I13"/>
    <mergeCell ref="B30:F34"/>
    <mergeCell ref="B18:F18"/>
    <mergeCell ref="H14:I14"/>
    <mergeCell ref="B11:F11"/>
    <mergeCell ref="B9:F9"/>
    <mergeCell ref="H18:J18"/>
    <mergeCell ref="H15:I15"/>
    <mergeCell ref="H9:I9"/>
    <mergeCell ref="H10:I10"/>
    <mergeCell ref="H12:I12"/>
    <mergeCell ref="B4:F4"/>
    <mergeCell ref="B6:F6"/>
    <mergeCell ref="B5:F5"/>
    <mergeCell ref="G5:J5"/>
    <mergeCell ref="G6:J6"/>
    <mergeCell ref="H11:I11"/>
    <mergeCell ref="B8:F8"/>
    <mergeCell ref="B7:F7"/>
    <mergeCell ref="H8:I8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2:L27"/>
  <sheetViews>
    <sheetView showGridLines="0" zoomScalePageLayoutView="0" workbookViewId="0" topLeftCell="A1">
      <selection activeCell="G18" sqref="G18:K24"/>
    </sheetView>
  </sheetViews>
  <sheetFormatPr defaultColWidth="9.140625" defaultRowHeight="12.75"/>
  <cols>
    <col min="1" max="1" width="7.57421875" style="0" customWidth="1"/>
    <col min="5" max="5" width="8.28125" style="0" customWidth="1"/>
    <col min="6" max="6" width="13.140625" style="0" customWidth="1"/>
    <col min="7" max="7" width="14.00390625" style="0" bestFit="1" customWidth="1"/>
    <col min="8" max="8" width="9.8515625" style="0" customWidth="1"/>
    <col min="9" max="9" width="1.57421875" style="0" customWidth="1"/>
    <col min="10" max="10" width="8.7109375" style="0" bestFit="1" customWidth="1"/>
    <col min="11" max="11" width="10.421875" style="0" customWidth="1"/>
  </cols>
  <sheetData>
    <row r="2" spans="2:10" ht="15.75">
      <c r="B2" s="2"/>
      <c r="C2" s="2"/>
      <c r="D2" s="2"/>
      <c r="E2" s="2"/>
      <c r="F2" s="2"/>
      <c r="G2" s="2"/>
      <c r="H2" s="2"/>
      <c r="I2" s="2"/>
      <c r="J2" s="2"/>
    </row>
    <row r="3" spans="1:6" ht="16.5" thickBot="1">
      <c r="A3" s="2" t="s">
        <v>104</v>
      </c>
      <c r="B3" s="3"/>
      <c r="C3" s="3"/>
      <c r="D3" s="3"/>
      <c r="E3" s="3"/>
      <c r="F3" s="2"/>
    </row>
    <row r="4" spans="1:10" ht="16.5" thickBot="1">
      <c r="A4" s="4" t="s">
        <v>25</v>
      </c>
      <c r="B4" s="535" t="s">
        <v>26</v>
      </c>
      <c r="C4" s="536"/>
      <c r="D4" s="536"/>
      <c r="E4" s="536"/>
      <c r="F4" s="537"/>
      <c r="G4" s="5" t="s">
        <v>27</v>
      </c>
      <c r="H4" s="6" t="s">
        <v>28</v>
      </c>
      <c r="I4" s="7"/>
      <c r="J4" s="8" t="s">
        <v>29</v>
      </c>
    </row>
    <row r="5" spans="1:10" ht="16.5" thickBot="1">
      <c r="A5" s="9">
        <v>1</v>
      </c>
      <c r="B5" s="541" t="str">
        <f>CONCATENATE("Тип ",RIGHT(A3,LEN(A3)-SEARCH("Параметры",A3)-LEN("Параметры")))</f>
        <v>Тип трансформатора собственных нужд</v>
      </c>
      <c r="C5" s="542"/>
      <c r="D5" s="542"/>
      <c r="E5" s="542"/>
      <c r="F5" s="543"/>
      <c r="G5" s="544"/>
      <c r="H5" s="545"/>
      <c r="I5" s="545"/>
      <c r="J5" s="546"/>
    </row>
    <row r="6" spans="1:10" ht="16.5" thickBot="1">
      <c r="A6" s="10">
        <v>2</v>
      </c>
      <c r="B6" s="538" t="str">
        <f>CONCATENATE("Обозначение ",RIGHT(A3,LEN(A3)-SEARCH("Параметры",A3)-LEN("Параметры"))," на схеме")</f>
        <v>Обозначение трансформатора собственных нужд на схеме</v>
      </c>
      <c r="C6" s="539"/>
      <c r="D6" s="539"/>
      <c r="E6" s="539"/>
      <c r="F6" s="540"/>
      <c r="G6" s="544" t="s">
        <v>105</v>
      </c>
      <c r="H6" s="545"/>
      <c r="I6" s="545"/>
      <c r="J6" s="546"/>
    </row>
    <row r="7" spans="1:10" ht="15.75">
      <c r="A7" s="10">
        <v>3</v>
      </c>
      <c r="B7" s="538" t="s">
        <v>32</v>
      </c>
      <c r="C7" s="539"/>
      <c r="D7" s="539"/>
      <c r="E7" s="539"/>
      <c r="F7" s="540"/>
      <c r="G7" s="11" t="s">
        <v>33</v>
      </c>
      <c r="H7" s="527">
        <v>10</v>
      </c>
      <c r="I7" s="528"/>
      <c r="J7" s="12" t="s">
        <v>34</v>
      </c>
    </row>
    <row r="8" spans="1:10" ht="15.75">
      <c r="A8" s="10">
        <v>4</v>
      </c>
      <c r="B8" s="538" t="s">
        <v>35</v>
      </c>
      <c r="C8" s="539"/>
      <c r="D8" s="539"/>
      <c r="E8" s="539"/>
      <c r="F8" s="540"/>
      <c r="G8" s="13" t="s">
        <v>36</v>
      </c>
      <c r="H8" s="506"/>
      <c r="I8" s="507"/>
      <c r="J8" s="14" t="s">
        <v>34</v>
      </c>
    </row>
    <row r="9" spans="1:10" ht="15.75">
      <c r="A9" s="10">
        <v>5</v>
      </c>
      <c r="B9" s="538" t="s">
        <v>37</v>
      </c>
      <c r="C9" s="539"/>
      <c r="D9" s="539"/>
      <c r="E9" s="539"/>
      <c r="F9" s="540"/>
      <c r="G9" s="13" t="s">
        <v>38</v>
      </c>
      <c r="H9" s="506">
        <v>0.4</v>
      </c>
      <c r="I9" s="507"/>
      <c r="J9" s="14" t="s">
        <v>34</v>
      </c>
    </row>
    <row r="10" spans="1:10" ht="15.75">
      <c r="A10" s="10">
        <v>6</v>
      </c>
      <c r="B10" s="15" t="s">
        <v>39</v>
      </c>
      <c r="C10" s="16"/>
      <c r="D10" s="16"/>
      <c r="E10" s="16"/>
      <c r="F10" s="17"/>
      <c r="G10" s="13" t="s">
        <v>40</v>
      </c>
      <c r="H10" s="506">
        <v>1</v>
      </c>
      <c r="I10" s="507"/>
      <c r="J10" s="14" t="s">
        <v>41</v>
      </c>
    </row>
    <row r="11" spans="1:10" ht="15.75">
      <c r="A11" s="10">
        <v>7</v>
      </c>
      <c r="B11" s="538" t="s">
        <v>42</v>
      </c>
      <c r="C11" s="539"/>
      <c r="D11" s="539"/>
      <c r="E11" s="539"/>
      <c r="F11" s="540"/>
      <c r="G11" s="13" t="s">
        <v>43</v>
      </c>
      <c r="H11" s="506"/>
      <c r="I11" s="507"/>
      <c r="J11" s="14" t="s">
        <v>44</v>
      </c>
    </row>
    <row r="12" spans="1:10" ht="15.75">
      <c r="A12" s="10">
        <v>8</v>
      </c>
      <c r="B12" s="15" t="s">
        <v>45</v>
      </c>
      <c r="C12" s="16"/>
      <c r="D12" s="16"/>
      <c r="E12" s="16"/>
      <c r="F12" s="17"/>
      <c r="G12" s="18" t="s">
        <v>46</v>
      </c>
      <c r="H12" s="553">
        <f>IF(H7&lt;&gt;"",$H$10*1000/SQRT(3)/H7,"")</f>
        <v>57.73502691896258</v>
      </c>
      <c r="I12" s="554"/>
      <c r="J12" s="19" t="s">
        <v>47</v>
      </c>
    </row>
    <row r="13" spans="1:10" ht="15.75">
      <c r="A13" s="10">
        <v>9</v>
      </c>
      <c r="B13" s="15" t="s">
        <v>48</v>
      </c>
      <c r="C13" s="16"/>
      <c r="D13" s="16"/>
      <c r="E13" s="16"/>
      <c r="F13" s="17"/>
      <c r="G13" s="18" t="s">
        <v>49</v>
      </c>
      <c r="H13" s="553">
        <f>IF(H8&lt;&gt;"",$H$10*1000/SQRT(3)/H8,"")</f>
      </c>
      <c r="I13" s="554"/>
      <c r="J13" s="19" t="s">
        <v>47</v>
      </c>
    </row>
    <row r="14" spans="1:10" ht="16.5" thickBot="1">
      <c r="A14" s="21">
        <v>10</v>
      </c>
      <c r="B14" s="86" t="s">
        <v>106</v>
      </c>
      <c r="C14" s="87"/>
      <c r="D14" s="87"/>
      <c r="E14" s="87"/>
      <c r="F14" s="88"/>
      <c r="G14" s="97" t="s">
        <v>107</v>
      </c>
      <c r="H14" s="519">
        <f>IF(H9&lt;&gt;"",$H$10*1000/SQRT(3)/H9,"")</f>
        <v>1443.3756729740644</v>
      </c>
      <c r="I14" s="520"/>
      <c r="J14" s="98" t="s">
        <v>47</v>
      </c>
    </row>
    <row r="15" ht="12.75">
      <c r="A15" s="3"/>
    </row>
    <row r="16" ht="16.5" thickBot="1">
      <c r="A16" s="2" t="s">
        <v>54</v>
      </c>
    </row>
    <row r="17" spans="1:12" ht="32.25" thickBot="1">
      <c r="A17" s="28" t="s">
        <v>25</v>
      </c>
      <c r="B17" s="521" t="s">
        <v>55</v>
      </c>
      <c r="C17" s="522"/>
      <c r="D17" s="522"/>
      <c r="E17" s="522"/>
      <c r="F17" s="523"/>
      <c r="G17" s="30" t="s">
        <v>27</v>
      </c>
      <c r="H17" s="524" t="s">
        <v>56</v>
      </c>
      <c r="I17" s="525"/>
      <c r="J17" s="526"/>
      <c r="K17" s="92" t="s">
        <v>57</v>
      </c>
      <c r="L17" s="93" t="s">
        <v>29</v>
      </c>
    </row>
    <row r="18" spans="1:12" ht="15.75">
      <c r="A18" s="62">
        <v>1</v>
      </c>
      <c r="B18" s="33" t="s">
        <v>108</v>
      </c>
      <c r="C18" s="34"/>
      <c r="D18" s="34"/>
      <c r="E18" s="34"/>
      <c r="F18" s="35"/>
      <c r="G18" s="41" t="s">
        <v>109</v>
      </c>
      <c r="H18" s="62">
        <v>300</v>
      </c>
      <c r="I18" s="9" t="s">
        <v>60</v>
      </c>
      <c r="J18" s="39">
        <v>5</v>
      </c>
      <c r="K18" s="40">
        <f>IF(H12&lt;&gt;"",H12/(H18/J18),"")</f>
        <v>0.9622504486493764</v>
      </c>
      <c r="L18" s="39" t="str">
        <f aca="true" t="shared" si="0" ref="L18:L23">IF(LEFT(G18,1)="I","А","В")</f>
        <v>А</v>
      </c>
    </row>
    <row r="19" spans="1:12" ht="15.75">
      <c r="A19" s="45">
        <v>2</v>
      </c>
      <c r="B19" s="42" t="s">
        <v>110</v>
      </c>
      <c r="C19" s="43"/>
      <c r="D19" s="43"/>
      <c r="E19" s="43"/>
      <c r="F19" s="44"/>
      <c r="G19" s="46" t="s">
        <v>111</v>
      </c>
      <c r="H19" s="45">
        <v>1500</v>
      </c>
      <c r="I19" s="10" t="s">
        <v>60</v>
      </c>
      <c r="J19" s="47">
        <v>5</v>
      </c>
      <c r="K19" s="40">
        <f>IF(H14&lt;&gt;"",H14/(H19/J19),"")</f>
        <v>4.811252243246881</v>
      </c>
      <c r="L19" s="47" t="str">
        <f t="shared" si="0"/>
        <v>А</v>
      </c>
    </row>
    <row r="20" spans="1:12" ht="15.75">
      <c r="A20" s="45">
        <v>3</v>
      </c>
      <c r="B20" s="42" t="s">
        <v>112</v>
      </c>
      <c r="C20" s="43"/>
      <c r="D20" s="43"/>
      <c r="E20" s="43"/>
      <c r="F20" s="44"/>
      <c r="G20" s="46" t="s">
        <v>113</v>
      </c>
      <c r="H20" s="45"/>
      <c r="I20" s="10" t="s">
        <v>60</v>
      </c>
      <c r="J20" s="47"/>
      <c r="K20" s="10" t="s">
        <v>64</v>
      </c>
      <c r="L20" s="47" t="str">
        <f t="shared" si="0"/>
        <v>А</v>
      </c>
    </row>
    <row r="21" spans="1:12" ht="15.75">
      <c r="A21" s="45">
        <v>3</v>
      </c>
      <c r="B21" s="42" t="s">
        <v>114</v>
      </c>
      <c r="C21" s="43"/>
      <c r="D21" s="43"/>
      <c r="E21" s="43"/>
      <c r="F21" s="44"/>
      <c r="G21" s="46" t="s">
        <v>99</v>
      </c>
      <c r="H21" s="45"/>
      <c r="I21" s="10" t="s">
        <v>60</v>
      </c>
      <c r="J21" s="47"/>
      <c r="K21" s="10" t="s">
        <v>64</v>
      </c>
      <c r="L21" s="47" t="str">
        <f t="shared" si="0"/>
        <v>А</v>
      </c>
    </row>
    <row r="22" spans="1:12" ht="15.75">
      <c r="A22" s="45">
        <v>4</v>
      </c>
      <c r="B22" s="48" t="s">
        <v>115</v>
      </c>
      <c r="C22" s="43"/>
      <c r="D22" s="43"/>
      <c r="E22" s="43"/>
      <c r="F22" s="44"/>
      <c r="G22" s="46" t="s">
        <v>116</v>
      </c>
      <c r="H22" s="45">
        <v>10500</v>
      </c>
      <c r="I22" s="10" t="s">
        <v>60</v>
      </c>
      <c r="J22" s="47">
        <v>100</v>
      </c>
      <c r="K22" s="10">
        <f>J22</f>
        <v>100</v>
      </c>
      <c r="L22" s="47" t="str">
        <f t="shared" si="0"/>
        <v>В</v>
      </c>
    </row>
    <row r="23" spans="1:12" ht="16.5" thickBot="1">
      <c r="A23" s="99">
        <v>5</v>
      </c>
      <c r="B23" s="49" t="s">
        <v>118</v>
      </c>
      <c r="C23" s="50"/>
      <c r="D23" s="50"/>
      <c r="E23" s="50"/>
      <c r="F23" s="51"/>
      <c r="G23" s="52" t="s">
        <v>117</v>
      </c>
      <c r="H23" s="99">
        <v>10500</v>
      </c>
      <c r="I23" s="54" t="s">
        <v>60</v>
      </c>
      <c r="J23" s="53">
        <v>33</v>
      </c>
      <c r="K23" s="54" t="s">
        <v>64</v>
      </c>
      <c r="L23" s="53" t="str">
        <f t="shared" si="0"/>
        <v>В</v>
      </c>
    </row>
    <row r="24" spans="1:12" ht="16.5" thickBot="1">
      <c r="A24" s="4">
        <v>6</v>
      </c>
      <c r="B24" s="557" t="s">
        <v>69</v>
      </c>
      <c r="C24" s="558"/>
      <c r="D24" s="558"/>
      <c r="E24" s="558"/>
      <c r="F24" s="559"/>
      <c r="G24" s="71" t="str">
        <f>CONCATENATE(G19,"_лин")</f>
        <v>Iнн тсн_лин</v>
      </c>
      <c r="H24" s="71">
        <f>H18</f>
        <v>300</v>
      </c>
      <c r="I24" s="100" t="str">
        <f>I18</f>
        <v>/</v>
      </c>
      <c r="J24" s="72">
        <f>J18</f>
        <v>5</v>
      </c>
      <c r="K24" s="101">
        <f>IF(K19&lt;&gt;"",K19*SQRT(3),"")</f>
        <v>8.333333333333332</v>
      </c>
      <c r="L24" s="72" t="str">
        <f>L18</f>
        <v>А</v>
      </c>
    </row>
    <row r="25" ht="15.75">
      <c r="A25" s="91"/>
    </row>
    <row r="26" ht="15.75">
      <c r="A26" s="2" t="s">
        <v>70</v>
      </c>
    </row>
    <row r="27" ht="15.75">
      <c r="A27" s="2" t="s">
        <v>71</v>
      </c>
    </row>
  </sheetData>
  <sheetProtection/>
  <mergeCells count="20">
    <mergeCell ref="B17:F17"/>
    <mergeCell ref="B7:F7"/>
    <mergeCell ref="H11:I11"/>
    <mergeCell ref="H10:I10"/>
    <mergeCell ref="H9:I9"/>
    <mergeCell ref="H8:I8"/>
    <mergeCell ref="B11:F11"/>
    <mergeCell ref="B9:F9"/>
    <mergeCell ref="B8:F8"/>
    <mergeCell ref="H7:I7"/>
    <mergeCell ref="B4:F4"/>
    <mergeCell ref="B6:F6"/>
    <mergeCell ref="B5:F5"/>
    <mergeCell ref="G5:J5"/>
    <mergeCell ref="G6:J6"/>
    <mergeCell ref="B24:F24"/>
    <mergeCell ref="H14:I14"/>
    <mergeCell ref="H13:I13"/>
    <mergeCell ref="H12:I12"/>
    <mergeCell ref="H17:J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Карлин Дмитрий Витальевич</cp:lastModifiedBy>
  <cp:lastPrinted>2017-02-28T11:07:34Z</cp:lastPrinted>
  <dcterms:created xsi:type="dcterms:W3CDTF">1996-10-08T23:32:33Z</dcterms:created>
  <dcterms:modified xsi:type="dcterms:W3CDTF">2019-12-23T05:05:31Z</dcterms:modified>
  <cp:category/>
  <cp:version/>
  <cp:contentType/>
  <cp:contentStatus/>
</cp:coreProperties>
</file>